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showInkAnnotation="0"/>
  <mc:AlternateContent xmlns:mc="http://schemas.openxmlformats.org/markup-compatibility/2006">
    <mc:Choice Requires="x15">
      <x15ac:absPath xmlns:x15ac="http://schemas.microsoft.com/office/spreadsheetml/2010/11/ac" url="https://keyspireinc-my.sharepoint.com/personal/isabellez_keyspire_com/Documents/1. Content Development/2023/Keyspire Unique Tools/The Portfolio Maximizer/"/>
    </mc:Choice>
  </mc:AlternateContent>
  <xr:revisionPtr revIDLastSave="1177" documentId="8_{3EB91AED-FA80-44F1-A47B-A0774C1DFEF8}" xr6:coauthVersionLast="47" xr6:coauthVersionMax="47" xr10:uidLastSave="{7C58F966-D083-4494-B928-BE26C60ED7F5}"/>
  <bookViews>
    <workbookView xWindow="-28725" yWindow="-4800" windowWidth="29820" windowHeight="11250" xr2:uid="{1FEAEED7-88A6-4CE4-8CE2-41C457312BDD}"/>
  </bookViews>
  <sheets>
    <sheet name="The Portfolio Maximizer™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9" i="4" l="1"/>
  <c r="Z39" i="4"/>
  <c r="Y39" i="4"/>
  <c r="W13" i="4" s="1"/>
  <c r="U39" i="4"/>
  <c r="S39" i="4"/>
  <c r="R39" i="4"/>
  <c r="P13" i="4" s="1"/>
  <c r="N39" i="4"/>
  <c r="L39" i="4"/>
  <c r="K39" i="4"/>
  <c r="F39" i="4"/>
  <c r="D39" i="4"/>
  <c r="C39" i="4"/>
  <c r="B13" i="4" s="1"/>
  <c r="AA38" i="4"/>
  <c r="V38" i="4"/>
  <c r="T38" i="4"/>
  <c r="O38" i="4"/>
  <c r="M38" i="4"/>
  <c r="H38" i="4"/>
  <c r="E38" i="4"/>
  <c r="A38" i="4"/>
  <c r="AA37" i="4"/>
  <c r="V37" i="4"/>
  <c r="T37" i="4"/>
  <c r="O37" i="4"/>
  <c r="M37" i="4"/>
  <c r="H37" i="4"/>
  <c r="E37" i="4"/>
  <c r="A37" i="4"/>
  <c r="AA36" i="4"/>
  <c r="V36" i="4"/>
  <c r="T36" i="4"/>
  <c r="O36" i="4"/>
  <c r="M36" i="4"/>
  <c r="H36" i="4"/>
  <c r="E36" i="4"/>
  <c r="A36" i="4"/>
  <c r="AA35" i="4"/>
  <c r="V35" i="4"/>
  <c r="T35" i="4"/>
  <c r="O35" i="4"/>
  <c r="M35" i="4"/>
  <c r="H35" i="4"/>
  <c r="E35" i="4"/>
  <c r="A35" i="4"/>
  <c r="AA34" i="4"/>
  <c r="V34" i="4"/>
  <c r="T34" i="4"/>
  <c r="O34" i="4"/>
  <c r="M34" i="4"/>
  <c r="H34" i="4"/>
  <c r="E34" i="4"/>
  <c r="A34" i="4"/>
  <c r="AA33" i="4"/>
  <c r="V33" i="4"/>
  <c r="T33" i="4"/>
  <c r="O33" i="4"/>
  <c r="M33" i="4"/>
  <c r="H33" i="4"/>
  <c r="E33" i="4"/>
  <c r="A33" i="4"/>
  <c r="AA32" i="4"/>
  <c r="V32" i="4"/>
  <c r="T32" i="4"/>
  <c r="O32" i="4"/>
  <c r="M32" i="4"/>
  <c r="H32" i="4"/>
  <c r="E32" i="4"/>
  <c r="A32" i="4"/>
  <c r="AA31" i="4"/>
  <c r="V31" i="4"/>
  <c r="T31" i="4"/>
  <c r="O31" i="4"/>
  <c r="M31" i="4"/>
  <c r="H31" i="4"/>
  <c r="E31" i="4"/>
  <c r="A31" i="4"/>
  <c r="AA30" i="4"/>
  <c r="V30" i="4"/>
  <c r="T30" i="4"/>
  <c r="O30" i="4"/>
  <c r="M30" i="4"/>
  <c r="H30" i="4"/>
  <c r="E30" i="4"/>
  <c r="A30" i="4"/>
  <c r="AA29" i="4"/>
  <c r="V29" i="4"/>
  <c r="T29" i="4"/>
  <c r="O29" i="4"/>
  <c r="M29" i="4"/>
  <c r="H29" i="4"/>
  <c r="E29" i="4"/>
  <c r="A29" i="4"/>
  <c r="AA28" i="4"/>
  <c r="V28" i="4"/>
  <c r="T28" i="4"/>
  <c r="O28" i="4"/>
  <c r="M28" i="4"/>
  <c r="H28" i="4"/>
  <c r="E28" i="4"/>
  <c r="A28" i="4"/>
  <c r="AA27" i="4"/>
  <c r="V27" i="4"/>
  <c r="T27" i="4"/>
  <c r="O27" i="4"/>
  <c r="M27" i="4"/>
  <c r="H27" i="4"/>
  <c r="E27" i="4"/>
  <c r="A27" i="4"/>
  <c r="AA26" i="4"/>
  <c r="V26" i="4"/>
  <c r="T26" i="4"/>
  <c r="O26" i="4"/>
  <c r="M26" i="4"/>
  <c r="H26" i="4"/>
  <c r="E26" i="4"/>
  <c r="A26" i="4"/>
  <c r="AA25" i="4"/>
  <c r="V25" i="4"/>
  <c r="T25" i="4"/>
  <c r="O25" i="4"/>
  <c r="M25" i="4"/>
  <c r="H25" i="4"/>
  <c r="E25" i="4"/>
  <c r="A25" i="4"/>
  <c r="AA24" i="4"/>
  <c r="V24" i="4"/>
  <c r="T24" i="4"/>
  <c r="O24" i="4"/>
  <c r="M24" i="4"/>
  <c r="H24" i="4"/>
  <c r="E24" i="4"/>
  <c r="A24" i="4"/>
  <c r="AA23" i="4"/>
  <c r="V23" i="4"/>
  <c r="T23" i="4"/>
  <c r="O23" i="4"/>
  <c r="M23" i="4"/>
  <c r="H23" i="4"/>
  <c r="E23" i="4"/>
  <c r="A23" i="4"/>
  <c r="AA22" i="4"/>
  <c r="V22" i="4"/>
  <c r="T22" i="4"/>
  <c r="O22" i="4"/>
  <c r="M22" i="4"/>
  <c r="H22" i="4"/>
  <c r="E22" i="4"/>
  <c r="A22" i="4"/>
  <c r="AA21" i="4"/>
  <c r="V21" i="4"/>
  <c r="T21" i="4"/>
  <c r="O21" i="4"/>
  <c r="M21" i="4"/>
  <c r="H21" i="4"/>
  <c r="E21" i="4"/>
  <c r="A21" i="4"/>
  <c r="AA20" i="4"/>
  <c r="V20" i="4"/>
  <c r="T20" i="4"/>
  <c r="O20" i="4"/>
  <c r="M20" i="4"/>
  <c r="H20" i="4"/>
  <c r="E20" i="4"/>
  <c r="A20" i="4"/>
  <c r="AA19" i="4"/>
  <c r="V19" i="4"/>
  <c r="T19" i="4"/>
  <c r="O19" i="4"/>
  <c r="M19" i="4"/>
  <c r="H19" i="4"/>
  <c r="E19" i="4"/>
  <c r="A19" i="4"/>
  <c r="AA18" i="4"/>
  <c r="V18" i="4"/>
  <c r="T18" i="4"/>
  <c r="O18" i="4"/>
  <c r="M18" i="4"/>
  <c r="H18" i="4"/>
  <c r="E18" i="4"/>
  <c r="A18" i="4"/>
  <c r="AA17" i="4"/>
  <c r="V17" i="4"/>
  <c r="T17" i="4"/>
  <c r="O17" i="4"/>
  <c r="M17" i="4"/>
  <c r="H17" i="4"/>
  <c r="E17" i="4"/>
  <c r="A17" i="4"/>
  <c r="AA16" i="4"/>
  <c r="V16" i="4"/>
  <c r="T16" i="4"/>
  <c r="O16" i="4"/>
  <c r="M16" i="4"/>
  <c r="H16" i="4"/>
  <c r="E16" i="4"/>
  <c r="A16" i="4"/>
  <c r="AA15" i="4"/>
  <c r="V15" i="4"/>
  <c r="T15" i="4"/>
  <c r="O15" i="4"/>
  <c r="M15" i="4"/>
  <c r="H15" i="4"/>
  <c r="E15" i="4"/>
  <c r="A15" i="4"/>
  <c r="O12" i="4" l="1"/>
  <c r="U10" i="4" s="1"/>
  <c r="Z5" i="4"/>
  <c r="I8" i="4"/>
  <c r="E4" i="4" s="1"/>
  <c r="E39" i="4"/>
  <c r="M39" i="4"/>
  <c r="Z3" i="4"/>
  <c r="T39" i="4"/>
  <c r="AA39" i="4"/>
  <c r="H12" i="4"/>
  <c r="I10" i="4" s="1"/>
  <c r="W12" i="4"/>
  <c r="X10" i="4" s="1"/>
  <c r="Z2" i="4"/>
  <c r="D9" i="4" s="1"/>
  <c r="I13" i="4"/>
  <c r="Z4" i="4" l="1"/>
  <c r="T9" i="4"/>
  <c r="B9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<sst xmlns="http://schemas.openxmlformats.org/spreadsheetml/2006/main" count="41" uniqueCount="22">
  <si>
    <t>PUBLIC MARKET</t>
  </si>
  <si>
    <t>PROPERTY</t>
  </si>
  <si>
    <t>PRIVATE LENDING</t>
  </si>
  <si>
    <t xml:space="preserve">PRIVATE EQUITY </t>
  </si>
  <si>
    <t>Investment Name</t>
  </si>
  <si>
    <t>Investment Amount ($)</t>
  </si>
  <si>
    <t>TOTAL ROI ($)</t>
  </si>
  <si>
    <t>Annual Cash Flow ($)</t>
  </si>
  <si>
    <t>TOTALS</t>
  </si>
  <si>
    <t>TOTAL PORTFOLIO BLENDED RATE</t>
  </si>
  <si>
    <t>TOTAL ANNUAL INCREASE</t>
  </si>
  <si>
    <t>TOTAL ANNUAL CASH FLOW</t>
  </si>
  <si>
    <t>Public Market</t>
  </si>
  <si>
    <t xml:space="preserve">TOTAL ROR (%) </t>
  </si>
  <si>
    <t>PRIVATE REAL ESTATE</t>
  </si>
  <si>
    <t>Private Real Estate</t>
  </si>
  <si>
    <t>PRIVATE REAL ESTATE DIAL:</t>
  </si>
  <si>
    <t>INVESTOR ACTIVITY DIAL:</t>
  </si>
  <si>
    <t>Turnkey/
AV</t>
  </si>
  <si>
    <t>INVESTMENT AMOUNT</t>
  </si>
  <si>
    <t>THE PORTFOLIO MAXIMIZER™</t>
  </si>
  <si>
    <t>IND/
GRP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</si>
</sst>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0.000%"/>
    <numFmt numFmtId="166" formatCode="_(* #,##0.000_);_(* \(#,##0.000\);_(* &quot;-&quot;??_);_(@_)"/>
    <numFmt numFmtId="167" formatCode="_(* #,##0_);_(* \(#,##0\);_(* &quot;-&quot;??_);_(@_)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ajor"/>
    </font>
    <font>
      <b/>
      <sz val="14"/>
      <color theme="1"/>
      <name val="Arial"/>
      <family val="2"/>
      <scheme val="major"/>
    </font>
    <font>
      <b/>
      <sz val="14"/>
      <name val="Arial"/>
      <family val="2"/>
      <scheme val="major"/>
    </font>
    <font>
      <i/>
      <sz val="11"/>
      <color theme="0"/>
      <name val="Arial"/>
      <family val="2"/>
      <scheme val="major"/>
    </font>
    <font>
      <i/>
      <sz val="11"/>
      <name val="Arial"/>
      <family val="2"/>
      <scheme val="major"/>
    </font>
    <font>
      <b/>
      <sz val="16"/>
      <name val="Arial"/>
      <family val="2"/>
      <scheme val="major"/>
    </font>
    <font>
      <b/>
      <sz val="12"/>
      <color theme="1"/>
      <name val="Arial"/>
      <family val="2"/>
      <scheme val="major"/>
    </font>
    <font>
      <b/>
      <sz val="16"/>
      <color rgb="FF369CD6"/>
      <name val="Arial"/>
      <family val="2"/>
      <scheme val="major"/>
    </font>
    <font>
      <sz val="14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sz val="11"/>
      <color theme="2" tint="-0.499984740745262"/>
      <name val="Arial"/>
      <family val="2"/>
      <scheme val="major"/>
    </font>
    <font>
      <sz val="11"/>
      <name val="Arial"/>
      <family val="2"/>
      <scheme val="major"/>
    </font>
    <font>
      <b/>
      <sz val="26"/>
      <color theme="1"/>
      <name val="Arial"/>
      <family val="2"/>
      <scheme val="major"/>
    </font>
    <font>
      <sz val="26"/>
      <color theme="1"/>
      <name val="Arial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369CD6"/>
        <bgColor indexed="64"/>
      </patternFill>
    </fill>
    <fill>
      <patternFill patternType="solid">
        <fgColor rgb="FFD0D3D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7F8FB"/>
        <bgColor indexed="64"/>
      </patternFill>
    </fill>
    <fill>
      <patternFill patternType="solid">
        <fgColor theme="2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6" fontId="2" fillId="0" borderId="0" xfId="0" applyNumberFormat="1" applyFont="1" applyAlignment="1" applyProtection="1">
      <alignment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6" fontId="3" fillId="0" borderId="0" xfId="0" applyNumberFormat="1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center" wrapText="1"/>
      <protection locked="0"/>
    </xf>
    <xf numFmtId="0" fontId="7" fillId="9" borderId="7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9" fontId="3" fillId="0" borderId="0" xfId="1" applyFont="1" applyBorder="1" applyAlignment="1" applyProtection="1">
      <alignment horizontal="center" vertical="center" wrapText="1"/>
      <protection locked="0"/>
    </xf>
    <xf numFmtId="167" fontId="3" fillId="0" borderId="0" xfId="2" applyNumberFormat="1" applyFont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vertical="center" wrapText="1"/>
      <protection locked="0"/>
    </xf>
    <xf numFmtId="43" fontId="9" fillId="2" borderId="19" xfId="2" applyFont="1" applyFill="1" applyBorder="1" applyAlignment="1" applyProtection="1">
      <alignment vertical="center" wrapText="1"/>
      <protection locked="0"/>
    </xf>
    <xf numFmtId="166" fontId="7" fillId="2" borderId="19" xfId="2" applyNumberFormat="1" applyFont="1" applyFill="1" applyBorder="1" applyAlignment="1" applyProtection="1">
      <alignment vertical="center" wrapText="1"/>
      <protection locked="0"/>
    </xf>
    <xf numFmtId="0" fontId="7" fillId="2" borderId="19" xfId="0" applyFont="1" applyFill="1" applyBorder="1" applyAlignment="1" applyProtection="1">
      <alignment vertical="center" wrapText="1"/>
      <protection locked="0"/>
    </xf>
    <xf numFmtId="43" fontId="7" fillId="2" borderId="19" xfId="2" applyFont="1" applyFill="1" applyBorder="1" applyAlignment="1" applyProtection="1">
      <alignment vertical="center" wrapText="1"/>
      <protection locked="0"/>
    </xf>
    <xf numFmtId="0" fontId="9" fillId="2" borderId="19" xfId="0" applyFont="1" applyFill="1" applyBorder="1" applyAlignment="1" applyProtection="1">
      <alignment vertical="center" wrapText="1"/>
      <protection locked="0"/>
    </xf>
    <xf numFmtId="8" fontId="9" fillId="2" borderId="19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6" fontId="4" fillId="0" borderId="0" xfId="0" applyNumberFormat="1" applyFont="1" applyAlignment="1" applyProtection="1">
      <alignment horizontal="center" vertical="center" wrapText="1"/>
      <protection locked="0"/>
    </xf>
    <xf numFmtId="0" fontId="3" fillId="4" borderId="31" xfId="0" applyFont="1" applyFill="1" applyBorder="1" applyAlignment="1" applyProtection="1">
      <alignment horizontal="center" vertical="center" wrapText="1"/>
      <protection locked="0"/>
    </xf>
    <xf numFmtId="0" fontId="3" fillId="5" borderId="19" xfId="0" applyFont="1" applyFill="1" applyBorder="1" applyAlignment="1" applyProtection="1">
      <alignment horizontal="center" vertical="center" wrapText="1"/>
      <protection locked="0"/>
    </xf>
    <xf numFmtId="0" fontId="3" fillId="6" borderId="3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26" xfId="0" applyFont="1" applyFill="1" applyBorder="1" applyAlignment="1" applyProtection="1">
      <alignment horizontal="center" vertical="center" wrapText="1"/>
      <protection locked="0"/>
    </xf>
    <xf numFmtId="0" fontId="12" fillId="3" borderId="19" xfId="0" applyFont="1" applyFill="1" applyBorder="1" applyAlignment="1" applyProtection="1">
      <alignment horizontal="center" vertical="center" wrapText="1"/>
      <protection locked="0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23" xfId="0" applyFont="1" applyFill="1" applyBorder="1" applyAlignment="1" applyProtection="1">
      <alignment horizontal="center" vertical="center" wrapText="1"/>
      <protection locked="0"/>
    </xf>
    <xf numFmtId="6" fontId="2" fillId="0" borderId="9" xfId="0" applyNumberFormat="1" applyFont="1" applyBorder="1" applyAlignment="1" applyProtection="1">
      <alignment wrapText="1"/>
      <protection locked="0"/>
    </xf>
    <xf numFmtId="165" fontId="2" fillId="0" borderId="9" xfId="0" applyNumberFormat="1" applyFont="1" applyBorder="1" applyAlignment="1" applyProtection="1">
      <alignment horizontal="right" wrapText="1"/>
      <protection locked="0"/>
    </xf>
    <xf numFmtId="164" fontId="2" fillId="0" borderId="9" xfId="0" applyNumberFormat="1" applyFont="1" applyBorder="1" applyAlignment="1" applyProtection="1">
      <alignment wrapText="1"/>
      <protection hidden="1"/>
    </xf>
    <xf numFmtId="164" fontId="2" fillId="0" borderId="20" xfId="0" applyNumberFormat="1" applyFont="1" applyBorder="1" applyAlignment="1" applyProtection="1">
      <alignment wrapText="1"/>
      <protection locked="0"/>
    </xf>
    <xf numFmtId="164" fontId="2" fillId="0" borderId="0" xfId="0" applyNumberFormat="1" applyFont="1" applyAlignment="1" applyProtection="1">
      <alignment wrapText="1"/>
      <protection locked="0"/>
    </xf>
    <xf numFmtId="0" fontId="13" fillId="0" borderId="30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centerContinuous" wrapText="1"/>
      <protection locked="0"/>
    </xf>
    <xf numFmtId="6" fontId="2" fillId="0" borderId="26" xfId="0" applyNumberFormat="1" applyFont="1" applyBorder="1" applyAlignment="1" applyProtection="1">
      <alignment wrapText="1"/>
      <protection locked="0"/>
    </xf>
    <xf numFmtId="165" fontId="2" fillId="0" borderId="18" xfId="0" applyNumberFormat="1" applyFont="1" applyBorder="1" applyAlignment="1" applyProtection="1">
      <alignment horizontal="right" wrapText="1"/>
      <protection locked="0"/>
    </xf>
    <xf numFmtId="6" fontId="2" fillId="0" borderId="9" xfId="0" applyNumberFormat="1" applyFont="1" applyBorder="1" applyAlignment="1" applyProtection="1">
      <alignment wrapText="1"/>
      <protection hidden="1"/>
    </xf>
    <xf numFmtId="0" fontId="13" fillId="0" borderId="14" xfId="0" applyFont="1" applyBorder="1" applyProtection="1">
      <protection locked="0"/>
    </xf>
    <xf numFmtId="164" fontId="2" fillId="0" borderId="22" xfId="0" applyNumberFormat="1" applyFont="1" applyBorder="1" applyAlignment="1" applyProtection="1">
      <alignment wrapText="1"/>
      <protection locked="0"/>
    </xf>
    <xf numFmtId="0" fontId="13" fillId="0" borderId="8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Continuous" wrapText="1"/>
      <protection locked="0"/>
    </xf>
    <xf numFmtId="164" fontId="2" fillId="0" borderId="23" xfId="0" applyNumberFormat="1" applyFont="1" applyBorder="1" applyAlignment="1" applyProtection="1">
      <alignment wrapText="1"/>
      <protection locked="0"/>
    </xf>
    <xf numFmtId="0" fontId="13" fillId="0" borderId="16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0" fontId="13" fillId="0" borderId="24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wrapText="1"/>
      <protection locked="0"/>
    </xf>
    <xf numFmtId="164" fontId="2" fillId="0" borderId="21" xfId="0" applyNumberFormat="1" applyFont="1" applyBorder="1" applyAlignment="1" applyProtection="1">
      <alignment wrapText="1"/>
      <protection locked="0"/>
    </xf>
    <xf numFmtId="0" fontId="13" fillId="0" borderId="17" xfId="0" applyFont="1" applyBorder="1" applyProtection="1">
      <protection locked="0"/>
    </xf>
    <xf numFmtId="0" fontId="13" fillId="0" borderId="13" xfId="0" applyFont="1" applyBorder="1" applyAlignment="1" applyProtection="1">
      <alignment horizontal="left"/>
      <protection locked="0"/>
    </xf>
    <xf numFmtId="0" fontId="13" fillId="0" borderId="15" xfId="0" applyFont="1" applyBorder="1" applyProtection="1">
      <protection locked="0"/>
    </xf>
    <xf numFmtId="6" fontId="2" fillId="0" borderId="12" xfId="0" applyNumberFormat="1" applyFont="1" applyBorder="1" applyAlignment="1" applyProtection="1">
      <alignment wrapText="1"/>
      <protection locked="0"/>
    </xf>
    <xf numFmtId="165" fontId="2" fillId="0" borderId="12" xfId="0" applyNumberFormat="1" applyFont="1" applyBorder="1" applyAlignment="1" applyProtection="1">
      <alignment horizontal="right" wrapText="1"/>
      <protection locked="0"/>
    </xf>
    <xf numFmtId="164" fontId="2" fillId="0" borderId="12" xfId="0" applyNumberFormat="1" applyFont="1" applyBorder="1" applyAlignment="1" applyProtection="1">
      <alignment wrapText="1"/>
      <protection hidden="1"/>
    </xf>
    <xf numFmtId="0" fontId="2" fillId="0" borderId="12" xfId="0" applyFont="1" applyBorder="1" applyAlignment="1" applyProtection="1">
      <alignment horizontal="centerContinuous" wrapText="1"/>
      <protection locked="0"/>
    </xf>
    <xf numFmtId="0" fontId="2" fillId="0" borderId="12" xfId="0" applyFont="1" applyBorder="1" applyAlignment="1" applyProtection="1">
      <alignment wrapText="1"/>
      <protection locked="0"/>
    </xf>
    <xf numFmtId="165" fontId="2" fillId="0" borderId="12" xfId="1" applyNumberFormat="1" applyFont="1" applyBorder="1" applyAlignment="1" applyProtection="1">
      <alignment horizontal="right" wrapText="1"/>
      <protection locked="0"/>
    </xf>
    <xf numFmtId="164" fontId="2" fillId="0" borderId="11" xfId="0" applyNumberFormat="1" applyFont="1" applyBorder="1" applyAlignment="1" applyProtection="1">
      <alignment wrapText="1"/>
      <protection locked="0"/>
    </xf>
    <xf numFmtId="165" fontId="2" fillId="0" borderId="9" xfId="1" applyNumberFormat="1" applyFont="1" applyBorder="1" applyAlignment="1" applyProtection="1">
      <alignment horizontal="right" wrapText="1"/>
      <protection locked="0"/>
    </xf>
    <xf numFmtId="164" fontId="2" fillId="0" borderId="9" xfId="0" applyNumberFormat="1" applyFont="1" applyBorder="1" applyAlignment="1" applyProtection="1">
      <alignment wrapText="1"/>
      <protection locked="0"/>
    </xf>
    <xf numFmtId="0" fontId="13" fillId="0" borderId="17" xfId="0" applyFont="1" applyBorder="1" applyAlignment="1" applyProtection="1">
      <alignment horizontal="left"/>
      <protection locked="0"/>
    </xf>
    <xf numFmtId="164" fontId="2" fillId="0" borderId="36" xfId="0" applyNumberFormat="1" applyFont="1" applyBorder="1" applyAlignment="1" applyProtection="1">
      <alignment wrapText="1"/>
      <protection locked="0"/>
    </xf>
    <xf numFmtId="164" fontId="2" fillId="0" borderId="12" xfId="0" applyNumberFormat="1" applyFont="1" applyBorder="1" applyAlignment="1" applyProtection="1">
      <alignment wrapText="1"/>
      <protection locked="0"/>
    </xf>
    <xf numFmtId="6" fontId="11" fillId="8" borderId="3" xfId="0" applyNumberFormat="1" applyFont="1" applyFill="1" applyBorder="1" applyAlignment="1" applyProtection="1">
      <alignment vertical="center" wrapText="1"/>
      <protection hidden="1"/>
    </xf>
    <xf numFmtId="165" fontId="11" fillId="8" borderId="1" xfId="1" applyNumberFormat="1" applyFont="1" applyFill="1" applyBorder="1" applyAlignment="1" applyProtection="1">
      <alignment vertical="center" wrapText="1"/>
      <protection hidden="1"/>
    </xf>
    <xf numFmtId="164" fontId="11" fillId="8" borderId="8" xfId="0" applyNumberFormat="1" applyFont="1" applyFill="1" applyBorder="1" applyAlignment="1" applyProtection="1">
      <alignment vertical="center" wrapText="1"/>
      <protection hidden="1"/>
    </xf>
    <xf numFmtId="6" fontId="11" fillId="8" borderId="8" xfId="0" applyNumberFormat="1" applyFont="1" applyFill="1" applyBorder="1" applyAlignment="1" applyProtection="1">
      <alignment vertical="center" wrapText="1"/>
      <protection hidden="1"/>
    </xf>
    <xf numFmtId="6" fontId="11" fillId="0" borderId="0" xfId="0" applyNumberFormat="1" applyFont="1" applyAlignment="1" applyProtection="1">
      <alignment vertical="center" wrapText="1"/>
      <protection hidden="1"/>
    </xf>
    <xf numFmtId="0" fontId="11" fillId="8" borderId="2" xfId="0" applyFont="1" applyFill="1" applyBorder="1" applyAlignment="1" applyProtection="1">
      <alignment horizontal="left" vertical="center" wrapText="1"/>
      <protection locked="0"/>
    </xf>
    <xf numFmtId="6" fontId="11" fillId="8" borderId="1" xfId="0" applyNumberFormat="1" applyFont="1" applyFill="1" applyBorder="1" applyAlignment="1" applyProtection="1">
      <alignment vertical="center" wrapText="1"/>
      <protection hidden="1"/>
    </xf>
    <xf numFmtId="164" fontId="11" fillId="8" borderId="29" xfId="0" applyNumberFormat="1" applyFont="1" applyFill="1" applyBorder="1" applyAlignment="1" applyProtection="1">
      <alignment vertical="center" wrapText="1"/>
      <protection hidden="1"/>
    </xf>
    <xf numFmtId="0" fontId="2" fillId="8" borderId="2" xfId="0" applyFont="1" applyFill="1" applyBorder="1" applyAlignment="1" applyProtection="1">
      <alignment vertical="center"/>
      <protection locked="0"/>
    </xf>
    <xf numFmtId="0" fontId="11" fillId="8" borderId="2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5" fontId="8" fillId="0" borderId="0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14" fillId="0" borderId="9" xfId="0" applyFont="1" applyBorder="1" applyAlignment="1" applyProtection="1">
      <alignment wrapText="1"/>
      <protection locked="0"/>
    </xf>
    <xf numFmtId="0" fontId="13" fillId="0" borderId="7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7" fillId="7" borderId="4" xfId="0" applyFont="1" applyFill="1" applyBorder="1" applyAlignment="1" applyProtection="1">
      <alignment horizontal="left" vertical="center"/>
      <protection locked="0"/>
    </xf>
    <xf numFmtId="0" fontId="4" fillId="7" borderId="7" xfId="0" applyFont="1" applyFill="1" applyBorder="1" applyAlignment="1" applyProtection="1">
      <alignment horizontal="left" vertical="center"/>
      <protection locked="0"/>
    </xf>
    <xf numFmtId="165" fontId="11" fillId="8" borderId="2" xfId="1" applyNumberFormat="1" applyFont="1" applyFill="1" applyBorder="1" applyAlignment="1" applyProtection="1">
      <alignment vertical="center" wrapText="1"/>
      <protection hidden="1"/>
    </xf>
    <xf numFmtId="0" fontId="11" fillId="8" borderId="47" xfId="0" applyFont="1" applyFill="1" applyBorder="1" applyAlignment="1" applyProtection="1">
      <alignment vertical="center" wrapText="1"/>
      <protection locked="0"/>
    </xf>
    <xf numFmtId="6" fontId="11" fillId="8" borderId="47" xfId="0" applyNumberFormat="1" applyFont="1" applyFill="1" applyBorder="1" applyAlignment="1" applyProtection="1">
      <alignment vertical="center" wrapText="1"/>
      <protection hidden="1"/>
    </xf>
    <xf numFmtId="0" fontId="2" fillId="0" borderId="9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2" fillId="0" borderId="12" xfId="0" applyFont="1" applyBorder="1" applyAlignment="1" applyProtection="1">
      <alignment horizontal="center" wrapText="1"/>
      <protection locked="0"/>
    </xf>
    <xf numFmtId="0" fontId="4" fillId="3" borderId="37" xfId="0" applyFont="1" applyFill="1" applyBorder="1" applyAlignment="1" applyProtection="1">
      <alignment horizontal="right" vertical="center" wrapText="1"/>
      <protection locked="0"/>
    </xf>
    <xf numFmtId="0" fontId="3" fillId="3" borderId="38" xfId="0" applyFont="1" applyFill="1" applyBorder="1" applyAlignment="1" applyProtection="1">
      <alignment horizontal="right" vertical="center" wrapText="1"/>
      <protection locked="0"/>
    </xf>
    <xf numFmtId="6" fontId="3" fillId="0" borderId="38" xfId="0" applyNumberFormat="1" applyFont="1" applyBorder="1" applyAlignment="1" applyProtection="1">
      <alignment horizontal="center" vertical="center" wrapText="1"/>
      <protection hidden="1"/>
    </xf>
    <xf numFmtId="6" fontId="3" fillId="0" borderId="39" xfId="0" applyNumberFormat="1" applyFont="1" applyBorder="1" applyAlignment="1" applyProtection="1">
      <alignment horizontal="center" vertical="center" wrapText="1"/>
      <protection hidden="1"/>
    </xf>
    <xf numFmtId="0" fontId="3" fillId="3" borderId="14" xfId="0" applyFont="1" applyFill="1" applyBorder="1" applyAlignment="1" applyProtection="1">
      <alignment horizontal="right" vertical="center" wrapText="1"/>
      <protection locked="0"/>
    </xf>
    <xf numFmtId="0" fontId="3" fillId="3" borderId="9" xfId="0" applyFont="1" applyFill="1" applyBorder="1" applyAlignment="1" applyProtection="1">
      <alignment horizontal="right" vertical="center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hidden="1"/>
    </xf>
    <xf numFmtId="165" fontId="3" fillId="0" borderId="11" xfId="1" applyNumberFormat="1" applyFont="1" applyBorder="1" applyAlignment="1" applyProtection="1">
      <alignment horizontal="center" vertical="center" wrapText="1"/>
      <protection hidden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 applyProtection="1">
      <alignment horizontal="center" vertical="center" wrapText="1"/>
      <protection locked="0"/>
    </xf>
    <xf numFmtId="6" fontId="3" fillId="0" borderId="9" xfId="0" applyNumberFormat="1" applyFont="1" applyBorder="1" applyAlignment="1" applyProtection="1">
      <alignment horizontal="center" vertical="center" wrapText="1"/>
      <protection hidden="1"/>
    </xf>
    <xf numFmtId="6" fontId="3" fillId="0" borderId="11" xfId="0" applyNumberFormat="1" applyFont="1" applyBorder="1" applyAlignment="1" applyProtection="1">
      <alignment horizontal="center" vertical="center" wrapText="1"/>
      <protection hidden="1"/>
    </xf>
    <xf numFmtId="0" fontId="3" fillId="3" borderId="40" xfId="0" applyFont="1" applyFill="1" applyBorder="1" applyAlignment="1" applyProtection="1">
      <alignment horizontal="right" vertical="center" wrapText="1"/>
      <protection locked="0"/>
    </xf>
    <xf numFmtId="0" fontId="3" fillId="3" borderId="41" xfId="0" applyFont="1" applyFill="1" applyBorder="1" applyAlignment="1" applyProtection="1">
      <alignment horizontal="right" vertical="center" wrapText="1"/>
      <protection locked="0"/>
    </xf>
    <xf numFmtId="6" fontId="3" fillId="0" borderId="41" xfId="0" applyNumberFormat="1" applyFont="1" applyBorder="1" applyAlignment="1" applyProtection="1">
      <alignment horizontal="center" vertical="center" wrapText="1"/>
      <protection hidden="1"/>
    </xf>
    <xf numFmtId="6" fontId="3" fillId="0" borderId="42" xfId="0" applyNumberFormat="1" applyFont="1" applyBorder="1" applyAlignment="1" applyProtection="1">
      <alignment horizontal="center" vertical="center" wrapText="1"/>
      <protection hidden="1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9" fontId="3" fillId="0" borderId="40" xfId="1" applyFont="1" applyBorder="1" applyAlignment="1" applyProtection="1">
      <alignment horizontal="center" vertical="center" wrapText="1"/>
      <protection hidden="1"/>
    </xf>
    <xf numFmtId="9" fontId="3" fillId="0" borderId="41" xfId="1" applyFont="1" applyBorder="1" applyAlignment="1" applyProtection="1">
      <alignment horizontal="center" vertical="center" wrapText="1"/>
      <protection hidden="1"/>
    </xf>
    <xf numFmtId="9" fontId="3" fillId="0" borderId="41" xfId="1" applyFont="1" applyBorder="1" applyAlignment="1" applyProtection="1">
      <alignment horizontal="center" vertical="center" wrapText="1"/>
      <protection locked="0"/>
    </xf>
    <xf numFmtId="9" fontId="3" fillId="0" borderId="42" xfId="1" applyFont="1" applyBorder="1" applyAlignment="1" applyProtection="1">
      <alignment horizontal="center" vertical="center" wrapText="1"/>
      <protection hidden="1"/>
    </xf>
    <xf numFmtId="0" fontId="8" fillId="7" borderId="34" xfId="0" applyFont="1" applyFill="1" applyBorder="1" applyAlignment="1" applyProtection="1">
      <alignment horizontal="center" vertical="center" wrapText="1"/>
      <protection locked="0"/>
    </xf>
    <xf numFmtId="0" fontId="8" fillId="7" borderId="15" xfId="0" applyFont="1" applyFill="1" applyBorder="1" applyAlignment="1" applyProtection="1">
      <alignment horizontal="center" vertical="center" wrapText="1"/>
      <protection locked="0"/>
    </xf>
    <xf numFmtId="0" fontId="8" fillId="7" borderId="18" xfId="0" applyFont="1" applyFill="1" applyBorder="1" applyAlignment="1" applyProtection="1">
      <alignment horizontal="center" vertical="center" wrapText="1"/>
      <protection locked="0"/>
    </xf>
    <xf numFmtId="0" fontId="8" fillId="7" borderId="28" xfId="0" applyFont="1" applyFill="1" applyBorder="1" applyAlignment="1" applyProtection="1">
      <alignment horizontal="center" vertical="center" wrapText="1"/>
      <protection locked="0"/>
    </xf>
    <xf numFmtId="0" fontId="8" fillId="9" borderId="34" xfId="0" applyFont="1" applyFill="1" applyBorder="1" applyAlignment="1" applyProtection="1">
      <alignment horizontal="center" vertical="center" wrapText="1"/>
      <protection locked="0"/>
    </xf>
    <xf numFmtId="0" fontId="8" fillId="9" borderId="33" xfId="0" applyFont="1" applyFill="1" applyBorder="1" applyAlignment="1" applyProtection="1">
      <alignment horizontal="center" vertical="center" wrapText="1"/>
      <protection locked="0"/>
    </xf>
    <xf numFmtId="0" fontId="8" fillId="9" borderId="15" xfId="0" applyFont="1" applyFill="1" applyBorder="1" applyAlignment="1" applyProtection="1">
      <alignment horizontal="center" vertical="center" wrapText="1"/>
      <protection locked="0"/>
    </xf>
    <xf numFmtId="0" fontId="8" fillId="9" borderId="18" xfId="0" applyFont="1" applyFill="1" applyBorder="1" applyAlignment="1" applyProtection="1">
      <alignment horizontal="center" vertical="center" wrapText="1"/>
      <protection locked="0"/>
    </xf>
    <xf numFmtId="0" fontId="8" fillId="9" borderId="19" xfId="0" applyFont="1" applyFill="1" applyBorder="1" applyAlignment="1" applyProtection="1">
      <alignment horizontal="center" vertical="center" wrapText="1"/>
      <protection locked="0"/>
    </xf>
    <xf numFmtId="0" fontId="8" fillId="9" borderId="28" xfId="0" applyFont="1" applyFill="1" applyBorder="1" applyAlignment="1" applyProtection="1">
      <alignment horizontal="center" vertical="center" wrapText="1"/>
      <protection locked="0"/>
    </xf>
    <xf numFmtId="0" fontId="7" fillId="9" borderId="46" xfId="0" applyFont="1" applyFill="1" applyBorder="1" applyAlignment="1" applyProtection="1">
      <alignment horizontal="center" vertical="center" wrapText="1"/>
      <protection locked="0"/>
    </xf>
    <xf numFmtId="0" fontId="7" fillId="9" borderId="44" xfId="0" applyFont="1" applyFill="1" applyBorder="1" applyAlignment="1" applyProtection="1">
      <alignment horizontal="center" vertical="center" wrapText="1"/>
      <protection locked="0"/>
    </xf>
    <xf numFmtId="0" fontId="7" fillId="9" borderId="45" xfId="0" applyFont="1" applyFill="1" applyBorder="1" applyAlignment="1" applyProtection="1">
      <alignment horizontal="center" vertical="center" wrapText="1"/>
      <protection locked="0"/>
    </xf>
    <xf numFmtId="6" fontId="7" fillId="9" borderId="0" xfId="0" applyNumberFormat="1" applyFont="1" applyFill="1" applyAlignment="1" applyProtection="1">
      <alignment horizontal="center" vertical="center" wrapText="1"/>
      <protection locked="0"/>
    </xf>
    <xf numFmtId="0" fontId="7" fillId="9" borderId="0" xfId="0" applyFont="1" applyFill="1" applyAlignment="1" applyProtection="1">
      <alignment horizontal="center" vertical="center" wrapText="1"/>
      <protection locked="0"/>
    </xf>
    <xf numFmtId="0" fontId="7" fillId="9" borderId="32" xfId="0" applyFont="1" applyFill="1" applyBorder="1" applyAlignment="1" applyProtection="1">
      <alignment horizontal="center" vertical="center" wrapText="1"/>
      <protection locked="0"/>
    </xf>
    <xf numFmtId="9" fontId="3" fillId="0" borderId="9" xfId="1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11" fillId="3" borderId="22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27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9" fontId="3" fillId="6" borderId="9" xfId="1" applyFont="1" applyFill="1" applyBorder="1" applyAlignment="1" applyProtection="1">
      <alignment horizontal="center" wrapText="1"/>
      <protection hidden="1"/>
    </xf>
    <xf numFmtId="9" fontId="3" fillId="6" borderId="11" xfId="1" applyFont="1" applyFill="1" applyBorder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1" fillId="8" borderId="1" xfId="0" applyFont="1" applyFill="1" applyBorder="1" applyAlignment="1" applyProtection="1">
      <alignment vertical="center" wrapText="1"/>
      <protection locked="0"/>
    </xf>
    <xf numFmtId="0" fontId="11" fillId="8" borderId="3" xfId="0" applyFont="1" applyFill="1" applyBorder="1" applyAlignment="1" applyProtection="1">
      <alignment vertical="center" wrapText="1"/>
      <protection locked="0"/>
    </xf>
    <xf numFmtId="0" fontId="11" fillId="8" borderId="2" xfId="0" applyFont="1" applyFill="1" applyBorder="1" applyAlignment="1" applyProtection="1">
      <alignment vertical="center" wrapText="1"/>
      <protection locked="0"/>
    </xf>
    <xf numFmtId="0" fontId="11" fillId="8" borderId="1" xfId="0" applyFont="1" applyFill="1" applyBorder="1" applyAlignment="1" applyProtection="1">
      <alignment horizontal="left" vertical="center" wrapText="1"/>
      <protection locked="0"/>
    </xf>
    <xf numFmtId="0" fontId="11" fillId="8" borderId="2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25" xfId="0" applyFont="1" applyFill="1" applyBorder="1" applyAlignment="1" applyProtection="1">
      <alignment horizontal="left" vertical="center" wrapText="1"/>
      <protection locked="0"/>
    </xf>
    <xf numFmtId="0" fontId="7" fillId="2" borderId="28" xfId="0" applyFont="1" applyFill="1" applyBorder="1" applyAlignment="1" applyProtection="1">
      <alignment horizontal="left" vertical="center" wrapText="1"/>
      <protection locked="0"/>
    </xf>
    <xf numFmtId="0" fontId="7" fillId="2" borderId="34" xfId="0" applyFont="1" applyFill="1" applyBorder="1" applyAlignment="1" applyProtection="1">
      <alignment horizontal="right" vertical="center" wrapText="1"/>
      <protection locked="0"/>
    </xf>
    <xf numFmtId="0" fontId="7" fillId="2" borderId="33" xfId="0" applyFont="1" applyFill="1" applyBorder="1" applyAlignment="1" applyProtection="1">
      <alignment horizontal="right" vertical="center" wrapText="1"/>
      <protection locked="0"/>
    </xf>
    <xf numFmtId="0" fontId="7" fillId="2" borderId="35" xfId="0" applyFont="1" applyFill="1" applyBorder="1" applyAlignment="1" applyProtection="1">
      <alignment horizontal="right" vertical="center" wrapText="1"/>
      <protection locked="0"/>
    </xf>
    <xf numFmtId="0" fontId="7" fillId="2" borderId="0" xfId="0" applyFont="1" applyFill="1" applyAlignment="1" applyProtection="1">
      <alignment horizontal="right" vertical="center" wrapText="1"/>
      <protection locked="0"/>
    </xf>
    <xf numFmtId="0" fontId="7" fillId="2" borderId="18" xfId="0" applyFont="1" applyFill="1" applyBorder="1" applyAlignment="1" applyProtection="1">
      <alignment horizontal="right" vertical="center" wrapText="1"/>
      <protection locked="0"/>
    </xf>
    <xf numFmtId="0" fontId="7" fillId="2" borderId="19" xfId="0" applyFont="1" applyFill="1" applyBorder="1" applyAlignment="1" applyProtection="1">
      <alignment horizontal="right" vertical="center" wrapText="1"/>
      <protection locked="0"/>
    </xf>
    <xf numFmtId="43" fontId="7" fillId="2" borderId="0" xfId="2" applyFont="1" applyFill="1" applyBorder="1" applyAlignment="1" applyProtection="1">
      <alignment horizontal="center" vertical="center" wrapText="1"/>
      <protection locked="0"/>
    </xf>
    <xf numFmtId="43" fontId="7" fillId="2" borderId="19" xfId="2" applyFont="1" applyFill="1" applyBorder="1" applyAlignment="1" applyProtection="1">
      <alignment horizontal="center" vertical="center" wrapText="1"/>
      <protection locked="0"/>
    </xf>
    <xf numFmtId="8" fontId="7" fillId="2" borderId="0" xfId="0" applyNumberFormat="1" applyFont="1" applyFill="1" applyAlignment="1" applyProtection="1">
      <alignment horizontal="center" vertical="center" wrapText="1"/>
      <protection locked="0"/>
    </xf>
    <xf numFmtId="8" fontId="9" fillId="2" borderId="0" xfId="0" applyNumberFormat="1" applyFont="1" applyFill="1" applyAlignment="1" applyProtection="1">
      <alignment horizontal="center" vertical="center" wrapText="1"/>
      <protection locked="0"/>
    </xf>
    <xf numFmtId="8" fontId="9" fillId="2" borderId="19" xfId="0" applyNumberFormat="1" applyFont="1" applyFill="1" applyBorder="1" applyAlignment="1" applyProtection="1">
      <alignment horizontal="center" vertical="center" wrapText="1"/>
      <protection locked="0"/>
    </xf>
    <xf numFmtId="8" fontId="7" fillId="2" borderId="19" xfId="0" applyNumberFormat="1" applyFont="1" applyFill="1" applyBorder="1" applyAlignment="1" applyProtection="1">
      <alignment horizontal="center" vertical="center" wrapText="1"/>
      <protection locked="0"/>
    </xf>
    <xf numFmtId="6" fontId="7" fillId="7" borderId="0" xfId="0" applyNumberFormat="1" applyFont="1" applyFill="1" applyAlignment="1" applyProtection="1">
      <alignment horizontal="center" vertical="center" wrapText="1"/>
      <protection locked="0"/>
    </xf>
    <xf numFmtId="6" fontId="7" fillId="7" borderId="32" xfId="0" applyNumberFormat="1" applyFont="1" applyFill="1" applyBorder="1" applyAlignment="1" applyProtection="1">
      <alignment horizontal="center" vertical="center" wrapText="1"/>
      <protection locked="0"/>
    </xf>
    <xf numFmtId="6" fontId="3" fillId="4" borderId="22" xfId="0" applyNumberFormat="1" applyFont="1" applyFill="1" applyBorder="1" applyAlignment="1" applyProtection="1">
      <alignment horizontal="center" vertical="center" wrapText="1"/>
      <protection locked="0"/>
    </xf>
    <xf numFmtId="6" fontId="3" fillId="4" borderId="23" xfId="0" applyNumberFormat="1" applyFont="1" applyFill="1" applyBorder="1" applyAlignment="1" applyProtection="1">
      <alignment horizontal="center" vertical="center" wrapText="1"/>
      <protection locked="0"/>
    </xf>
    <xf numFmtId="6" fontId="3" fillId="5" borderId="22" xfId="0" applyNumberFormat="1" applyFont="1" applyFill="1" applyBorder="1" applyAlignment="1" applyProtection="1">
      <alignment horizontal="center" vertical="center" wrapText="1"/>
      <protection locked="0"/>
    </xf>
    <xf numFmtId="6" fontId="3" fillId="5" borderId="23" xfId="0" applyNumberFormat="1" applyFont="1" applyFill="1" applyBorder="1" applyAlignment="1" applyProtection="1">
      <alignment horizontal="center" vertical="center" wrapText="1"/>
      <protection locked="0"/>
    </xf>
    <xf numFmtId="6" fontId="3" fillId="6" borderId="22" xfId="0" applyNumberFormat="1" applyFont="1" applyFill="1" applyBorder="1" applyAlignment="1" applyProtection="1">
      <alignment horizontal="center" vertical="center" wrapText="1"/>
      <protection locked="0"/>
    </xf>
    <xf numFmtId="6" fontId="3" fillId="6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0" fontId="11" fillId="3" borderId="25" xfId="0" applyFont="1" applyFill="1" applyBorder="1" applyAlignment="1" applyProtection="1">
      <alignment horizontal="center" vertical="center" wrapText="1"/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69CD6"/>
      <color rgb="FFD0D3D4"/>
      <color rgb="FFA2AAAD"/>
      <color rgb="FFF7F8FB"/>
      <color rgb="FF0D65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SMP Template">
  <a:themeElements>
    <a:clrScheme name="Keyspire 2024">
      <a:dk1>
        <a:sysClr val="windowText" lastClr="000000"/>
      </a:dk1>
      <a:lt1>
        <a:srgbClr val="F7F8FB"/>
      </a:lt1>
      <a:dk2>
        <a:srgbClr val="06038D"/>
      </a:dk2>
      <a:lt2>
        <a:srgbClr val="41B6E6"/>
      </a:lt2>
      <a:accent1>
        <a:srgbClr val="0084CA"/>
      </a:accent1>
      <a:accent2>
        <a:srgbClr val="47D7AC"/>
      </a:accent2>
      <a:accent3>
        <a:srgbClr val="00B140"/>
      </a:accent3>
      <a:accent4>
        <a:srgbClr val="F93833"/>
      </a:accent4>
      <a:accent5>
        <a:srgbClr val="F68D2E"/>
      </a:accent5>
      <a:accent6>
        <a:srgbClr val="F1B434"/>
      </a:accent6>
      <a:hlink>
        <a:srgbClr val="0033A0"/>
      </a:hlink>
      <a:folHlink>
        <a:srgbClr val="A15B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SMP Template" id="{3F973BE9-A35A-410A-BBDB-7B5EA735CA61}" vid="{23CC21EE-0331-42BE-8857-C6165722EBB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D49C-B441-404A-B9CB-19CDC836040D}">
  <dimension ref="A1:AB54"/>
  <sheetViews>
    <sheetView showGridLines="0" tabSelected="1" zoomScale="85" zoomScaleNormal="85" workbookViewId="0">
      <selection activeCell="K19" sqref="K19"/>
    </sheetView>
  </sheetViews>
  <sheetFormatPr defaultColWidth="9.1875" defaultRowHeight="13.8" x14ac:dyDescent="0.45"/>
  <cols>
    <col min="1" max="1" width="0.140625" style="87" customWidth="1"/>
    <col min="2" max="2" width="15.80859375" style="1" customWidth="1"/>
    <col min="3" max="3" width="11.6171875" style="1" customWidth="1"/>
    <col min="4" max="4" width="10.5234375" style="1" customWidth="1"/>
    <col min="5" max="5" width="10.6171875" style="1" customWidth="1"/>
    <col min="6" max="6" width="9.6171875" style="1" customWidth="1"/>
    <col min="7" max="7" width="2.6171875" style="1" customWidth="1"/>
    <col min="8" max="8" width="0.234375" style="2" customWidth="1"/>
    <col min="9" max="9" width="15.47265625" style="1" customWidth="1"/>
    <col min="10" max="10" width="8.09375" style="1" bestFit="1" customWidth="1"/>
    <col min="11" max="11" width="11.6171875" style="1" customWidth="1"/>
    <col min="12" max="12" width="10.5234375" style="1" customWidth="1"/>
    <col min="13" max="13" width="10.6171875" style="1" customWidth="1"/>
    <col min="14" max="14" width="9.6171875" style="1" customWidth="1"/>
    <col min="15" max="15" width="0.28515625" style="2" customWidth="1"/>
    <col min="16" max="16" width="14.7109375" style="1" customWidth="1"/>
    <col min="17" max="17" width="4.6171875" style="1" bestFit="1" customWidth="1"/>
    <col min="18" max="18" width="11.6171875" style="1" customWidth="1"/>
    <col min="19" max="19" width="10.5234375" style="1" customWidth="1"/>
    <col min="20" max="20" width="10.6171875" style="1" customWidth="1"/>
    <col min="21" max="21" width="9.6171875" style="1" customWidth="1"/>
    <col min="22" max="22" width="0.28515625" style="2" customWidth="1"/>
    <col min="23" max="23" width="14.28515625" style="1" customWidth="1"/>
    <col min="24" max="24" width="4.6171875" style="1" customWidth="1"/>
    <col min="25" max="25" width="11.6171875" style="1" customWidth="1"/>
    <col min="26" max="26" width="10.5234375" style="1" customWidth="1"/>
    <col min="27" max="27" width="10.6171875" style="1" customWidth="1"/>
    <col min="28" max="28" width="9.6171875" style="1" customWidth="1"/>
    <col min="29" max="16384" width="9.1875" style="1"/>
  </cols>
  <sheetData>
    <row r="1" spans="1:28" ht="11.4" customHeight="1" thickBot="1" x14ac:dyDescent="0.5">
      <c r="L1" s="3"/>
    </row>
    <row r="2" spans="1:28" ht="20.05" customHeight="1" x14ac:dyDescent="0.45">
      <c r="T2" s="100" t="s">
        <v>19</v>
      </c>
      <c r="U2" s="101"/>
      <c r="V2" s="101"/>
      <c r="W2" s="101"/>
      <c r="X2" s="101"/>
      <c r="Y2" s="101"/>
      <c r="Z2" s="102">
        <f>SUM(C39,K39,R39,Y39)</f>
        <v>0</v>
      </c>
      <c r="AA2" s="102"/>
      <c r="AB2" s="103"/>
    </row>
    <row r="3" spans="1:28" ht="20.05" customHeight="1" x14ac:dyDescent="0.45">
      <c r="A3" s="88"/>
      <c r="B3" s="4"/>
      <c r="C3" s="4"/>
      <c r="D3" s="4"/>
      <c r="E3" s="4"/>
      <c r="F3" s="4"/>
      <c r="G3" s="4"/>
      <c r="H3" s="4"/>
      <c r="I3" s="152" t="s">
        <v>20</v>
      </c>
      <c r="J3" s="153"/>
      <c r="K3" s="153"/>
      <c r="L3" s="153"/>
      <c r="M3" s="153"/>
      <c r="N3" s="153"/>
      <c r="O3" s="153"/>
      <c r="P3" s="153"/>
      <c r="Q3" s="153"/>
      <c r="R3" s="153"/>
      <c r="T3" s="104" t="s">
        <v>9</v>
      </c>
      <c r="U3" s="105"/>
      <c r="V3" s="105"/>
      <c r="W3" s="105"/>
      <c r="X3" s="105"/>
      <c r="Y3" s="105"/>
      <c r="Z3" s="106">
        <f>IFERROR(((K39*L39)+(R39*S39)+(Y39*Z39)+(C39*D39))/SUM(K39,R39,Y39,C39),0)</f>
        <v>0</v>
      </c>
      <c r="AA3" s="106"/>
      <c r="AB3" s="107"/>
    </row>
    <row r="4" spans="1:28" ht="20.05" customHeight="1" x14ac:dyDescent="0.45">
      <c r="A4" s="88"/>
      <c r="B4" s="163" t="s">
        <v>16</v>
      </c>
      <c r="C4" s="164"/>
      <c r="D4" s="164"/>
      <c r="E4" s="160" t="e">
        <f>(C39/(C39+I8))*0+(I8/(I8+C39))*10</f>
        <v>#DIV/0!</v>
      </c>
      <c r="F4" s="108" t="e" vm="1">
        <v>#VALUE!</v>
      </c>
      <c r="G4" s="5"/>
      <c r="H4" s="1"/>
      <c r="I4" s="153"/>
      <c r="J4" s="153"/>
      <c r="K4" s="153"/>
      <c r="L4" s="153"/>
      <c r="M4" s="153"/>
      <c r="N4" s="153"/>
      <c r="O4" s="153"/>
      <c r="P4" s="153"/>
      <c r="Q4" s="153"/>
      <c r="R4" s="153"/>
      <c r="T4" s="104" t="s">
        <v>10</v>
      </c>
      <c r="U4" s="105"/>
      <c r="V4" s="105"/>
      <c r="W4" s="105"/>
      <c r="X4" s="105"/>
      <c r="Y4" s="105"/>
      <c r="Z4" s="111">
        <f>SUM(M39,T39,E39, AA39)</f>
        <v>0</v>
      </c>
      <c r="AA4" s="111"/>
      <c r="AB4" s="112"/>
    </row>
    <row r="5" spans="1:28" ht="20.05" customHeight="1" thickBot="1" x14ac:dyDescent="0.5">
      <c r="A5" s="88"/>
      <c r="B5" s="165"/>
      <c r="C5" s="166"/>
      <c r="D5" s="166"/>
      <c r="E5" s="161"/>
      <c r="F5" s="109"/>
      <c r="G5" s="5"/>
      <c r="H5" s="1"/>
      <c r="O5" s="1"/>
      <c r="T5" s="113" t="s">
        <v>11</v>
      </c>
      <c r="U5" s="114"/>
      <c r="V5" s="114"/>
      <c r="W5" s="114"/>
      <c r="X5" s="114"/>
      <c r="Y5" s="114"/>
      <c r="Z5" s="115">
        <f>SUM(F39, N39, U39, AB39)</f>
        <v>0</v>
      </c>
      <c r="AA5" s="115"/>
      <c r="AB5" s="116"/>
    </row>
    <row r="6" spans="1:28" ht="5.7" customHeight="1" thickBot="1" x14ac:dyDescent="0.5">
      <c r="A6" s="89"/>
      <c r="B6" s="167"/>
      <c r="C6" s="168"/>
      <c r="D6" s="168"/>
      <c r="E6" s="162"/>
      <c r="F6" s="110"/>
      <c r="G6" s="5"/>
      <c r="H6" s="1"/>
      <c r="O6" s="1"/>
      <c r="T6" s="6"/>
      <c r="U6" s="6"/>
      <c r="V6" s="6"/>
      <c r="W6" s="6"/>
      <c r="X6" s="6"/>
      <c r="Y6" s="6"/>
      <c r="Z6" s="7"/>
      <c r="AA6" s="7"/>
      <c r="AB6" s="7"/>
    </row>
    <row r="7" spans="1:28" ht="21.3" customHeight="1" x14ac:dyDescent="0.45">
      <c r="A7" s="88"/>
      <c r="B7" s="123" t="s">
        <v>12</v>
      </c>
      <c r="C7" s="124"/>
      <c r="D7" s="127" t="s">
        <v>15</v>
      </c>
      <c r="E7" s="128"/>
      <c r="F7" s="129"/>
      <c r="G7" s="8"/>
      <c r="H7" s="133" t="s">
        <v>14</v>
      </c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5"/>
    </row>
    <row r="8" spans="1:28" ht="25.8" customHeight="1" x14ac:dyDescent="0.45">
      <c r="A8" s="88"/>
      <c r="B8" s="125"/>
      <c r="C8" s="126"/>
      <c r="D8" s="130"/>
      <c r="E8" s="131"/>
      <c r="F8" s="132"/>
      <c r="G8" s="8"/>
      <c r="H8" s="9"/>
      <c r="I8" s="136">
        <f>SUM(K39, R39, Y39)</f>
        <v>0</v>
      </c>
      <c r="J8" s="136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8"/>
    </row>
    <row r="9" spans="1:28" ht="21.9" customHeight="1" x14ac:dyDescent="0.45">
      <c r="A9" s="88"/>
      <c r="B9" s="139">
        <f>IFERROR(SUM(C39/Z2),0)</f>
        <v>0</v>
      </c>
      <c r="C9" s="139"/>
      <c r="D9" s="139">
        <f>IFERROR(SUM(K39,R39,Y39)/Z2,0)</f>
        <v>0</v>
      </c>
      <c r="E9" s="139"/>
      <c r="F9" s="139"/>
      <c r="G9" s="8"/>
      <c r="H9" s="10"/>
      <c r="I9" s="11"/>
      <c r="J9" s="11"/>
      <c r="K9" s="11"/>
      <c r="L9" s="11"/>
      <c r="M9" s="11"/>
      <c r="N9" s="11"/>
      <c r="O9" s="11"/>
      <c r="P9" s="171" t="e" vm="2">
        <v>#VALUE!</v>
      </c>
      <c r="Q9" s="171" t="s">
        <v>17</v>
      </c>
      <c r="R9" s="172"/>
      <c r="S9" s="172"/>
      <c r="T9" s="169">
        <f>+I10+U10+X10</f>
        <v>0</v>
      </c>
      <c r="U9" s="11"/>
      <c r="V9" s="11"/>
      <c r="W9" s="11"/>
      <c r="X9" s="12"/>
      <c r="Y9" s="140"/>
      <c r="Z9" s="140"/>
      <c r="AA9" s="140"/>
      <c r="AB9" s="141"/>
    </row>
    <row r="10" spans="1:28" ht="21.9" customHeight="1" x14ac:dyDescent="0.45">
      <c r="A10" s="88"/>
      <c r="B10" s="13"/>
      <c r="C10" s="13"/>
      <c r="D10" s="13"/>
      <c r="E10" s="14"/>
      <c r="F10" s="13"/>
      <c r="G10" s="8"/>
      <c r="H10" s="15"/>
      <c r="I10" s="16">
        <f>IFERROR((((SUMIF(J15:J38,"turnkey",K15:K38)/K39)*1)+((K39-SUMIF(J15:J38,"turnkey",K15:K38))/K39*0))*H12,0)</f>
        <v>0</v>
      </c>
      <c r="J10" s="17"/>
      <c r="K10" s="18"/>
      <c r="L10" s="18"/>
      <c r="M10" s="19"/>
      <c r="N10" s="18"/>
      <c r="O10" s="18"/>
      <c r="P10" s="174"/>
      <c r="Q10" s="173"/>
      <c r="R10" s="173"/>
      <c r="S10" s="173"/>
      <c r="T10" s="170"/>
      <c r="U10" s="20">
        <f>IFERROR((((SUMIF(Q15:Q24,"individual",R15:R24)/R39)*7)+((R39-SUMIF(Q15:Q24,"individual",R15:R24))/R39*9))*O12,0)</f>
        <v>0</v>
      </c>
      <c r="V10" s="18"/>
      <c r="W10" s="18"/>
      <c r="X10" s="21">
        <f>IFERROR((((SUMIF(X15:X24,"individual",Y15:Y24)/Y39)*8)+((Y39-SUMIF(X15:X24,"individual",Y15:Y24))/Y39*10))*W12,0)</f>
        <v>0</v>
      </c>
      <c r="Y10" s="142"/>
      <c r="Z10" s="142"/>
      <c r="AA10" s="142"/>
      <c r="AB10" s="143"/>
    </row>
    <row r="11" spans="1:28" ht="18" thickBot="1" x14ac:dyDescent="0.65">
      <c r="A11" s="88"/>
      <c r="B11" s="4"/>
      <c r="C11" s="4"/>
      <c r="D11" s="4"/>
      <c r="E11" s="4"/>
      <c r="F11" s="4"/>
      <c r="G11" s="4"/>
      <c r="H11" s="147" t="s">
        <v>1</v>
      </c>
      <c r="I11" s="148"/>
      <c r="J11" s="148"/>
      <c r="K11" s="148"/>
      <c r="L11" s="148"/>
      <c r="M11" s="148"/>
      <c r="N11" s="148"/>
      <c r="O11" s="149" t="s">
        <v>2</v>
      </c>
      <c r="P11" s="149"/>
      <c r="Q11" s="149"/>
      <c r="R11" s="149"/>
      <c r="S11" s="149"/>
      <c r="T11" s="149"/>
      <c r="U11" s="149"/>
      <c r="V11" s="149"/>
      <c r="W11" s="150" t="s">
        <v>3</v>
      </c>
      <c r="X11" s="150"/>
      <c r="Y11" s="150"/>
      <c r="Z11" s="150"/>
      <c r="AA11" s="150"/>
      <c r="AB11" s="151"/>
    </row>
    <row r="12" spans="1:28" ht="24.6" customHeight="1" thickBot="1" x14ac:dyDescent="0.5">
      <c r="A12" s="90"/>
      <c r="B12" s="117" t="s">
        <v>0</v>
      </c>
      <c r="C12" s="117"/>
      <c r="D12" s="117"/>
      <c r="E12" s="117"/>
      <c r="F12" s="118"/>
      <c r="G12" s="22"/>
      <c r="H12" s="119">
        <f>IFERROR(K39/SUM(K39,R39,Y39),0)</f>
        <v>0</v>
      </c>
      <c r="I12" s="120"/>
      <c r="J12" s="120"/>
      <c r="K12" s="120"/>
      <c r="L12" s="120"/>
      <c r="M12" s="120"/>
      <c r="N12" s="120"/>
      <c r="O12" s="121">
        <f>IFERROR(+R39/(K39+R39+Y39),0)</f>
        <v>0</v>
      </c>
      <c r="P12" s="121"/>
      <c r="Q12" s="121"/>
      <c r="R12" s="121"/>
      <c r="S12" s="121"/>
      <c r="T12" s="121"/>
      <c r="U12" s="121"/>
      <c r="V12" s="121"/>
      <c r="W12" s="120">
        <f>IFERROR(Y39/SUM(K39,R39,Y39),0)</f>
        <v>0</v>
      </c>
      <c r="X12" s="120"/>
      <c r="Y12" s="120"/>
      <c r="Z12" s="120"/>
      <c r="AA12" s="120"/>
      <c r="AB12" s="122"/>
    </row>
    <row r="13" spans="1:28" s="27" customFormat="1" ht="27.3" customHeight="1" x14ac:dyDescent="0.55000000000000004">
      <c r="A13" s="91"/>
      <c r="B13" s="175">
        <f>C39</f>
        <v>0</v>
      </c>
      <c r="C13" s="175"/>
      <c r="D13" s="175"/>
      <c r="E13" s="175"/>
      <c r="F13" s="176"/>
      <c r="G13" s="23"/>
      <c r="H13" s="24"/>
      <c r="I13" s="177">
        <f>K39</f>
        <v>0</v>
      </c>
      <c r="J13" s="177"/>
      <c r="K13" s="177"/>
      <c r="L13" s="177"/>
      <c r="M13" s="177"/>
      <c r="N13" s="178"/>
      <c r="O13" s="25"/>
      <c r="P13" s="179">
        <f>R39</f>
        <v>0</v>
      </c>
      <c r="Q13" s="179"/>
      <c r="R13" s="179"/>
      <c r="S13" s="179"/>
      <c r="T13" s="179"/>
      <c r="U13" s="180"/>
      <c r="V13" s="26"/>
      <c r="W13" s="181">
        <f>Y39</f>
        <v>0</v>
      </c>
      <c r="X13" s="181"/>
      <c r="Y13" s="181"/>
      <c r="Z13" s="181"/>
      <c r="AA13" s="181"/>
      <c r="AB13" s="182"/>
    </row>
    <row r="14" spans="1:28" ht="42" customHeight="1" thickBot="1" x14ac:dyDescent="0.5">
      <c r="A14" s="183" t="s">
        <v>4</v>
      </c>
      <c r="B14" s="184"/>
      <c r="C14" s="28" t="s">
        <v>5</v>
      </c>
      <c r="D14" s="29" t="s">
        <v>13</v>
      </c>
      <c r="E14" s="30" t="s">
        <v>6</v>
      </c>
      <c r="F14" s="31" t="s">
        <v>7</v>
      </c>
      <c r="G14" s="32"/>
      <c r="H14" s="146" t="s">
        <v>4</v>
      </c>
      <c r="I14" s="145"/>
      <c r="J14" s="33" t="s">
        <v>18</v>
      </c>
      <c r="K14" s="28" t="s">
        <v>5</v>
      </c>
      <c r="L14" s="28" t="s">
        <v>13</v>
      </c>
      <c r="M14" s="30" t="s">
        <v>6</v>
      </c>
      <c r="N14" s="31" t="s">
        <v>7</v>
      </c>
      <c r="O14" s="144" t="s">
        <v>4</v>
      </c>
      <c r="P14" s="145"/>
      <c r="Q14" s="33" t="s">
        <v>21</v>
      </c>
      <c r="R14" s="33" t="s">
        <v>5</v>
      </c>
      <c r="S14" s="34" t="s">
        <v>13</v>
      </c>
      <c r="T14" s="30" t="s">
        <v>6</v>
      </c>
      <c r="U14" s="31" t="s">
        <v>7</v>
      </c>
      <c r="V14" s="146" t="s">
        <v>4</v>
      </c>
      <c r="W14" s="145"/>
      <c r="X14" s="33" t="s">
        <v>21</v>
      </c>
      <c r="Y14" s="34" t="s">
        <v>5</v>
      </c>
      <c r="Z14" s="34" t="s">
        <v>13</v>
      </c>
      <c r="AA14" s="30" t="s">
        <v>6</v>
      </c>
      <c r="AB14" s="35" t="s">
        <v>7</v>
      </c>
    </row>
    <row r="15" spans="1:28" ht="14.1" thickBot="1" x14ac:dyDescent="0.5">
      <c r="A15" s="86" t="str">
        <f>IF(ISBLANK(B15), "Account 1", B15)</f>
        <v>Account 1</v>
      </c>
      <c r="B15" s="85"/>
      <c r="C15" s="36"/>
      <c r="D15" s="37"/>
      <c r="E15" s="38">
        <f>IFERROR(C15*D15,0)</f>
        <v>0</v>
      </c>
      <c r="F15" s="39"/>
      <c r="G15" s="40"/>
      <c r="H15" s="41" t="str">
        <f>IF(ISBLANK(I15), "Investment 1", I15)</f>
        <v>Investment 1</v>
      </c>
      <c r="I15" s="97"/>
      <c r="J15" s="42"/>
      <c r="K15" s="43"/>
      <c r="L15" s="44"/>
      <c r="M15" s="45">
        <f>IFERROR(K15*L15,0)</f>
        <v>0</v>
      </c>
      <c r="N15" s="39"/>
      <c r="O15" s="46" t="str">
        <f>IF(ISBLANK(P15), "Investment 1", P15)</f>
        <v>Investment 1</v>
      </c>
      <c r="P15" s="95"/>
      <c r="Q15" s="42"/>
      <c r="R15" s="36"/>
      <c r="S15" s="37"/>
      <c r="T15" s="38">
        <f t="shared" ref="T15:T38" si="0">IFERROR(R15*S15,0)</f>
        <v>0</v>
      </c>
      <c r="U15" s="47"/>
      <c r="V15" s="48" t="str">
        <f>IF(ISBLANK(W15), "Investment 1", W15)</f>
        <v>Investment 1</v>
      </c>
      <c r="W15" s="97"/>
      <c r="X15" s="50"/>
      <c r="Y15" s="36"/>
      <c r="Z15" s="37"/>
      <c r="AA15" s="38">
        <f>IFERROR(Y15*Z15,0)</f>
        <v>0</v>
      </c>
      <c r="AB15" s="39"/>
    </row>
    <row r="16" spans="1:28" x14ac:dyDescent="0.45">
      <c r="A16" s="86" t="str">
        <f>IF(ISBLANK(B16), "Account 2", B16)</f>
        <v>Account 2</v>
      </c>
      <c r="B16" s="85"/>
      <c r="C16" s="36"/>
      <c r="D16" s="37"/>
      <c r="E16" s="38">
        <f>IFERROR(C16*D16,0)</f>
        <v>0</v>
      </c>
      <c r="F16" s="51"/>
      <c r="G16" s="40"/>
      <c r="H16" s="52" t="str">
        <f>IF(ISBLANK(I16), "Investment 2", I16)</f>
        <v>Investment 2</v>
      </c>
      <c r="I16" s="49"/>
      <c r="J16" s="42"/>
      <c r="K16" s="36"/>
      <c r="L16" s="37"/>
      <c r="M16" s="38">
        <f>IFERROR(K16*L16,0)</f>
        <v>0</v>
      </c>
      <c r="N16" s="51"/>
      <c r="O16" s="53" t="str">
        <f>IF(ISBLANK(P16), "Investment 2", P16)</f>
        <v>Investment 2</v>
      </c>
      <c r="P16" s="95"/>
      <c r="Q16" s="42"/>
      <c r="R16" s="36"/>
      <c r="S16" s="37"/>
      <c r="T16" s="38">
        <f t="shared" si="0"/>
        <v>0</v>
      </c>
      <c r="U16" s="51"/>
      <c r="V16" s="54" t="str">
        <f>IF(ISBLANK(W16), "Investment 2", W16)</f>
        <v>Investment 2</v>
      </c>
      <c r="W16" s="95"/>
      <c r="X16" s="42"/>
      <c r="Y16" s="36"/>
      <c r="Z16" s="37"/>
      <c r="AA16" s="38">
        <f t="shared" ref="AA16:AA38" si="1">IFERROR(Y16*Z16,0)</f>
        <v>0</v>
      </c>
      <c r="AB16" s="51"/>
    </row>
    <row r="17" spans="1:28" x14ac:dyDescent="0.45">
      <c r="A17" s="86" t="str">
        <f>IF(ISBLANK(B17), "Account 3", B17)</f>
        <v>Account 3</v>
      </c>
      <c r="B17" s="85"/>
      <c r="C17" s="36"/>
      <c r="D17" s="37"/>
      <c r="E17" s="38">
        <f t="shared" ref="E17:E38" si="2">IFERROR(C17*D17,0)</f>
        <v>0</v>
      </c>
      <c r="F17" s="56"/>
      <c r="G17" s="40"/>
      <c r="H17" s="57" t="str">
        <f>IF(ISBLANK(I17), "Investment 3", I17)</f>
        <v>Investment 3</v>
      </c>
      <c r="I17" s="55"/>
      <c r="J17" s="42"/>
      <c r="K17" s="36"/>
      <c r="L17" s="37"/>
      <c r="M17" s="38">
        <f t="shared" ref="M17:M38" si="3">IFERROR(K17*L17,0)</f>
        <v>0</v>
      </c>
      <c r="N17" s="56"/>
      <c r="O17" s="53" t="str">
        <f>IF(ISBLANK(P17), "Investment 3", P17)</f>
        <v>Investment 3</v>
      </c>
      <c r="P17" s="95"/>
      <c r="Q17" s="42"/>
      <c r="R17" s="36"/>
      <c r="S17" s="37"/>
      <c r="T17" s="38">
        <f t="shared" si="0"/>
        <v>0</v>
      </c>
      <c r="U17" s="56"/>
      <c r="V17" s="58" t="str">
        <f>IF(ISBLANK(W17), "Investment 3", W17)</f>
        <v>Investment 3</v>
      </c>
      <c r="W17" s="95"/>
      <c r="X17" s="42"/>
      <c r="Y17" s="36"/>
      <c r="Z17" s="37"/>
      <c r="AA17" s="38">
        <f t="shared" si="1"/>
        <v>0</v>
      </c>
      <c r="AB17" s="56"/>
    </row>
    <row r="18" spans="1:28" x14ac:dyDescent="0.45">
      <c r="A18" s="86" t="str">
        <f>IF(ISBLANK(B18), "Account 4", B18)</f>
        <v>Account 4</v>
      </c>
      <c r="B18" s="85"/>
      <c r="C18" s="36"/>
      <c r="D18" s="37"/>
      <c r="E18" s="38">
        <f t="shared" si="2"/>
        <v>0</v>
      </c>
      <c r="F18" s="51"/>
      <c r="G18" s="40"/>
      <c r="H18" s="57" t="str">
        <f>IF(ISBLANK(I18), "Investment 4", I18)</f>
        <v>Investment 4</v>
      </c>
      <c r="I18" s="55"/>
      <c r="J18" s="42"/>
      <c r="K18" s="36"/>
      <c r="L18" s="37"/>
      <c r="M18" s="38">
        <f t="shared" si="3"/>
        <v>0</v>
      </c>
      <c r="N18" s="51"/>
      <c r="O18" s="59" t="str">
        <f>IF(ISBLANK(P18), "Investment 4", P18)</f>
        <v>Investment 4</v>
      </c>
      <c r="P18" s="95"/>
      <c r="Q18" s="42"/>
      <c r="R18" s="36"/>
      <c r="S18" s="37"/>
      <c r="T18" s="38">
        <f t="shared" si="0"/>
        <v>0</v>
      </c>
      <c r="U18" s="51"/>
      <c r="V18" s="58" t="str">
        <f>IF(ISBLANK(W18), "Investment 4", W18)</f>
        <v>Investment 4</v>
      </c>
      <c r="W18" s="95"/>
      <c r="X18" s="42"/>
      <c r="Y18" s="36"/>
      <c r="Z18" s="37"/>
      <c r="AA18" s="38">
        <f t="shared" si="1"/>
        <v>0</v>
      </c>
      <c r="AB18" s="51"/>
    </row>
    <row r="19" spans="1:28" x14ac:dyDescent="0.45">
      <c r="A19" s="86" t="str">
        <f>IF(ISBLANK(B19), "Account 5", B19)</f>
        <v>Account 5</v>
      </c>
      <c r="B19" s="85"/>
      <c r="C19" s="60"/>
      <c r="D19" s="61"/>
      <c r="E19" s="62">
        <f t="shared" si="2"/>
        <v>0</v>
      </c>
      <c r="F19" s="56"/>
      <c r="G19" s="40"/>
      <c r="H19" s="57" t="str">
        <f>IF(ISBLANK(I19), "Investment 5", I19)</f>
        <v>Investment 5</v>
      </c>
      <c r="I19" s="55"/>
      <c r="J19" s="42"/>
      <c r="K19" s="60"/>
      <c r="L19" s="61"/>
      <c r="M19" s="38">
        <f t="shared" si="3"/>
        <v>0</v>
      </c>
      <c r="N19" s="56"/>
      <c r="O19" s="59" t="str">
        <f>IF(ISBLANK(P19), "Investment 5", P19)</f>
        <v>Investment 5</v>
      </c>
      <c r="P19" s="96"/>
      <c r="Q19" s="63"/>
      <c r="R19" s="60"/>
      <c r="S19" s="61"/>
      <c r="T19" s="38">
        <f t="shared" si="0"/>
        <v>0</v>
      </c>
      <c r="U19" s="56"/>
      <c r="V19" s="58" t="str">
        <f>IF(ISBLANK(W19), "Investment 5", W19)</f>
        <v>Investment 5</v>
      </c>
      <c r="W19" s="96"/>
      <c r="X19" s="63"/>
      <c r="Y19" s="60"/>
      <c r="Z19" s="61"/>
      <c r="AA19" s="38">
        <f t="shared" si="1"/>
        <v>0</v>
      </c>
      <c r="AB19" s="56"/>
    </row>
    <row r="20" spans="1:28" x14ac:dyDescent="0.45">
      <c r="A20" s="86" t="str">
        <f>IF(ISBLANK(B20), "Account 6", B20)</f>
        <v>Account 6</v>
      </c>
      <c r="B20" s="85"/>
      <c r="C20" s="60"/>
      <c r="D20" s="61"/>
      <c r="E20" s="62">
        <f t="shared" si="2"/>
        <v>0</v>
      </c>
      <c r="F20" s="56"/>
      <c r="G20" s="40"/>
      <c r="H20" s="57" t="str">
        <f>IF(ISBLANK(I20), "Investment 6", I20)</f>
        <v>Investment 6</v>
      </c>
      <c r="I20" s="55"/>
      <c r="J20" s="42"/>
      <c r="K20" s="60"/>
      <c r="L20" s="61"/>
      <c r="M20" s="38">
        <f t="shared" si="3"/>
        <v>0</v>
      </c>
      <c r="N20" s="56"/>
      <c r="O20" s="59" t="str">
        <f>IF(ISBLANK(P20), "Investment 6", P20)</f>
        <v>Investment 6</v>
      </c>
      <c r="P20" s="96"/>
      <c r="Q20" s="63"/>
      <c r="R20" s="60"/>
      <c r="S20" s="61"/>
      <c r="T20" s="38">
        <f t="shared" si="0"/>
        <v>0</v>
      </c>
      <c r="U20" s="56"/>
      <c r="V20" s="58" t="str">
        <f>IF(ISBLANK(W20), "Investment 6", W20)</f>
        <v>Investment 6</v>
      </c>
      <c r="W20" s="96"/>
      <c r="X20" s="63"/>
      <c r="Y20" s="60"/>
      <c r="Z20" s="61"/>
      <c r="AA20" s="38">
        <f t="shared" si="1"/>
        <v>0</v>
      </c>
      <c r="AB20" s="56"/>
    </row>
    <row r="21" spans="1:28" x14ac:dyDescent="0.45">
      <c r="A21" s="86" t="str">
        <f>IF(ISBLANK(B21), "Account 7", B21)</f>
        <v>Account 7</v>
      </c>
      <c r="B21" s="85"/>
      <c r="C21" s="60"/>
      <c r="D21" s="61"/>
      <c r="E21" s="62">
        <f t="shared" si="2"/>
        <v>0</v>
      </c>
      <c r="F21" s="56"/>
      <c r="G21" s="40"/>
      <c r="H21" s="57" t="str">
        <f>IF(ISBLANK(I21), "Investment 7", I21)</f>
        <v>Investment 7</v>
      </c>
      <c r="I21" s="55"/>
      <c r="J21" s="42"/>
      <c r="K21" s="60"/>
      <c r="L21" s="61"/>
      <c r="M21" s="38">
        <f t="shared" si="3"/>
        <v>0</v>
      </c>
      <c r="N21" s="56"/>
      <c r="O21" s="59" t="str">
        <f>IF(ISBLANK(P21), "Investment 7", P21)</f>
        <v>Investment 7</v>
      </c>
      <c r="P21" s="96"/>
      <c r="Q21" s="63"/>
      <c r="R21" s="60"/>
      <c r="S21" s="61"/>
      <c r="T21" s="38">
        <f t="shared" si="0"/>
        <v>0</v>
      </c>
      <c r="U21" s="56"/>
      <c r="V21" s="58" t="str">
        <f>IF(ISBLANK(W21), "Investment 7", W21)</f>
        <v>Investment 7</v>
      </c>
      <c r="W21" s="96"/>
      <c r="X21" s="63"/>
      <c r="Y21" s="60"/>
      <c r="Z21" s="61"/>
      <c r="AA21" s="38">
        <f t="shared" si="1"/>
        <v>0</v>
      </c>
      <c r="AB21" s="56"/>
    </row>
    <row r="22" spans="1:28" x14ac:dyDescent="0.45">
      <c r="A22" s="86" t="str">
        <f>IF(ISBLANK(B22), "Account 8", B22)</f>
        <v>Account 8</v>
      </c>
      <c r="B22" s="85"/>
      <c r="C22" s="60"/>
      <c r="D22" s="61"/>
      <c r="E22" s="62">
        <f t="shared" si="2"/>
        <v>0</v>
      </c>
      <c r="F22" s="56"/>
      <c r="G22" s="40"/>
      <c r="H22" s="57" t="str">
        <f>IF(ISBLANK(I22), "Investment 8", I22)</f>
        <v>Investment 8</v>
      </c>
      <c r="I22" s="55"/>
      <c r="J22" s="42"/>
      <c r="K22" s="60"/>
      <c r="L22" s="61"/>
      <c r="M22" s="38">
        <f t="shared" si="3"/>
        <v>0</v>
      </c>
      <c r="N22" s="56"/>
      <c r="O22" s="59" t="str">
        <f>IF(ISBLANK(P22), "Investment 8", P22)</f>
        <v>Investment 8</v>
      </c>
      <c r="P22" s="96"/>
      <c r="Q22" s="63"/>
      <c r="R22" s="60"/>
      <c r="S22" s="61"/>
      <c r="T22" s="38">
        <f t="shared" si="0"/>
        <v>0</v>
      </c>
      <c r="U22" s="56"/>
      <c r="V22" s="58" t="str">
        <f>IF(ISBLANK(W22), "Investment 8", W22)</f>
        <v>Investment 8</v>
      </c>
      <c r="W22" s="96"/>
      <c r="X22" s="63"/>
      <c r="Y22" s="60"/>
      <c r="Z22" s="61"/>
      <c r="AA22" s="38">
        <f t="shared" si="1"/>
        <v>0</v>
      </c>
      <c r="AB22" s="56"/>
    </row>
    <row r="23" spans="1:28" x14ac:dyDescent="0.45">
      <c r="A23" s="86" t="str">
        <f>IF(ISBLANK(B23), "Account 9", B23)</f>
        <v>Account 9</v>
      </c>
      <c r="B23" s="85"/>
      <c r="C23" s="60"/>
      <c r="D23" s="61"/>
      <c r="E23" s="62">
        <f t="shared" si="2"/>
        <v>0</v>
      </c>
      <c r="F23" s="56"/>
      <c r="G23" s="40"/>
      <c r="H23" s="57" t="str">
        <f>IF(ISBLANK(I23), "Investment 9", I23)</f>
        <v>Investment 9</v>
      </c>
      <c r="I23" s="55"/>
      <c r="J23" s="42"/>
      <c r="K23" s="60"/>
      <c r="L23" s="61"/>
      <c r="M23" s="38">
        <f t="shared" si="3"/>
        <v>0</v>
      </c>
      <c r="N23" s="56"/>
      <c r="O23" s="59" t="str">
        <f>IF(ISBLANK(P23), "Investment 9", P23)</f>
        <v>Investment 9</v>
      </c>
      <c r="P23" s="96"/>
      <c r="Q23" s="63"/>
      <c r="R23" s="60"/>
      <c r="S23" s="61"/>
      <c r="T23" s="38">
        <f t="shared" si="0"/>
        <v>0</v>
      </c>
      <c r="U23" s="56"/>
      <c r="V23" s="58" t="str">
        <f>IF(ISBLANK(W23), "Investment 9", W23)</f>
        <v>Investment 9</v>
      </c>
      <c r="W23" s="96"/>
      <c r="X23" s="63"/>
      <c r="Y23" s="60"/>
      <c r="Z23" s="61"/>
      <c r="AA23" s="38">
        <f t="shared" si="1"/>
        <v>0</v>
      </c>
      <c r="AB23" s="56"/>
    </row>
    <row r="24" spans="1:28" x14ac:dyDescent="0.45">
      <c r="A24" s="86" t="str">
        <f>IF(ISBLANK(B24), "Account 10", B24)</f>
        <v>Account 10</v>
      </c>
      <c r="B24" s="85"/>
      <c r="C24" s="60"/>
      <c r="D24" s="61"/>
      <c r="E24" s="62">
        <f t="shared" si="2"/>
        <v>0</v>
      </c>
      <c r="F24" s="56"/>
      <c r="G24" s="40"/>
      <c r="H24" s="57" t="str">
        <f>IF(ISBLANK(I24), "Investment 10", I24)</f>
        <v>Investment 10</v>
      </c>
      <c r="I24" s="55"/>
      <c r="J24" s="42"/>
      <c r="K24" s="60"/>
      <c r="L24" s="61"/>
      <c r="M24" s="38">
        <f t="shared" si="3"/>
        <v>0</v>
      </c>
      <c r="N24" s="56"/>
      <c r="O24" s="59" t="str">
        <f>IF(ISBLANK(P24), "Investment 10", P24)</f>
        <v>Investment 10</v>
      </c>
      <c r="P24" s="96"/>
      <c r="Q24" s="63"/>
      <c r="R24" s="60"/>
      <c r="S24" s="61"/>
      <c r="T24" s="38">
        <f t="shared" si="0"/>
        <v>0</v>
      </c>
      <c r="U24" s="56"/>
      <c r="V24" s="58" t="str">
        <f>IF(ISBLANK(W24), "Investment 10", W24)</f>
        <v>Investment 10</v>
      </c>
      <c r="W24" s="96"/>
      <c r="X24" s="63"/>
      <c r="Y24" s="60"/>
      <c r="Z24" s="61"/>
      <c r="AA24" s="38">
        <f t="shared" si="1"/>
        <v>0</v>
      </c>
      <c r="AB24" s="56"/>
    </row>
    <row r="25" spans="1:28" x14ac:dyDescent="0.45">
      <c r="A25" s="86" t="str">
        <f>IF(ISBLANK(B25), "Account 11", B25)</f>
        <v>Account 11</v>
      </c>
      <c r="B25" s="85"/>
      <c r="C25" s="60"/>
      <c r="D25" s="61"/>
      <c r="E25" s="62">
        <f t="shared" si="2"/>
        <v>0</v>
      </c>
      <c r="F25" s="56"/>
      <c r="G25" s="40"/>
      <c r="H25" s="57" t="str">
        <f>IF(ISBLANK(I25), "Investment 11", I25)</f>
        <v>Investment 11</v>
      </c>
      <c r="I25" s="55"/>
      <c r="J25" s="42"/>
      <c r="K25" s="60"/>
      <c r="L25" s="61"/>
      <c r="M25" s="38">
        <f t="shared" si="3"/>
        <v>0</v>
      </c>
      <c r="N25" s="56"/>
      <c r="O25" s="59" t="str">
        <f>IF(ISBLANK(P25), "Investment 11", P25)</f>
        <v>Investment 11</v>
      </c>
      <c r="P25" s="96"/>
      <c r="Q25" s="63"/>
      <c r="R25" s="60"/>
      <c r="S25" s="61"/>
      <c r="T25" s="38">
        <f t="shared" si="0"/>
        <v>0</v>
      </c>
      <c r="U25" s="56"/>
      <c r="V25" s="58" t="str">
        <f>IF(ISBLANK(W25), "Investment 11", W25)</f>
        <v>Investment 11</v>
      </c>
      <c r="W25" s="96"/>
      <c r="X25" s="63"/>
      <c r="Y25" s="60"/>
      <c r="Z25" s="61"/>
      <c r="AA25" s="38">
        <f t="shared" si="1"/>
        <v>0</v>
      </c>
      <c r="AB25" s="56"/>
    </row>
    <row r="26" spans="1:28" ht="14.1" thickBot="1" x14ac:dyDescent="0.5">
      <c r="A26" s="86" t="str">
        <f>IF(ISBLANK(B26), "Account 12", B26)</f>
        <v>Account 12</v>
      </c>
      <c r="B26" s="85"/>
      <c r="C26" s="60"/>
      <c r="D26" s="61"/>
      <c r="E26" s="62">
        <f t="shared" si="2"/>
        <v>0</v>
      </c>
      <c r="F26" s="56"/>
      <c r="G26" s="40"/>
      <c r="H26" s="57" t="str">
        <f>IF(ISBLANK(I26), "Investment 12", I26)</f>
        <v>Investment 12</v>
      </c>
      <c r="I26" s="55"/>
      <c r="J26" s="42"/>
      <c r="K26" s="60"/>
      <c r="L26" s="65"/>
      <c r="M26" s="38">
        <f t="shared" si="3"/>
        <v>0</v>
      </c>
      <c r="N26" s="56"/>
      <c r="O26" s="59" t="str">
        <f>IF(ISBLANK(P26), "Investment 12", P26)</f>
        <v>Investment 12</v>
      </c>
      <c r="P26" s="96"/>
      <c r="Q26" s="63"/>
      <c r="R26" s="60"/>
      <c r="S26" s="61"/>
      <c r="T26" s="62">
        <f t="shared" si="0"/>
        <v>0</v>
      </c>
      <c r="U26" s="56"/>
      <c r="V26" s="58" t="str">
        <f>IF(ISBLANK(W26), "Investment 12", W26)</f>
        <v>Investment 12</v>
      </c>
      <c r="W26" s="96"/>
      <c r="X26" s="63"/>
      <c r="Y26" s="60"/>
      <c r="Z26" s="61"/>
      <c r="AA26" s="62">
        <f t="shared" si="1"/>
        <v>0</v>
      </c>
      <c r="AB26" s="56"/>
    </row>
    <row r="27" spans="1:28" hidden="1" x14ac:dyDescent="0.45">
      <c r="A27" s="86" t="str">
        <f>IF(ISBLANK(B27), "Account 13", B27)</f>
        <v>Account 13</v>
      </c>
      <c r="B27" s="98"/>
      <c r="C27" s="36"/>
      <c r="D27" s="37"/>
      <c r="E27" s="62">
        <f t="shared" si="2"/>
        <v>0</v>
      </c>
      <c r="F27" s="66"/>
      <c r="G27" s="40"/>
      <c r="H27" s="57" t="str">
        <f>IF(ISBLANK(I27), "Investment 13", I27)</f>
        <v>Investment 13</v>
      </c>
      <c r="I27" s="55"/>
      <c r="J27" s="42"/>
      <c r="K27" s="36"/>
      <c r="L27" s="67"/>
      <c r="M27" s="38">
        <f t="shared" si="3"/>
        <v>0</v>
      </c>
      <c r="N27" s="68"/>
      <c r="O27" s="57" t="str">
        <f>IF(ISBLANK(P27), "Investment 13", P27)</f>
        <v>Investment 13</v>
      </c>
      <c r="P27" s="95"/>
      <c r="Q27" s="42"/>
      <c r="R27" s="36"/>
      <c r="S27" s="37"/>
      <c r="T27" s="62">
        <f t="shared" si="0"/>
        <v>0</v>
      </c>
      <c r="U27" s="68"/>
      <c r="V27" s="69" t="str">
        <f>IF(ISBLANK(W27), "Investment 13", W27)</f>
        <v>Investment 13</v>
      </c>
      <c r="W27" s="95"/>
      <c r="X27" s="42"/>
      <c r="Y27" s="36"/>
      <c r="Z27" s="37"/>
      <c r="AA27" s="62">
        <f t="shared" si="1"/>
        <v>0</v>
      </c>
      <c r="AB27" s="56"/>
    </row>
    <row r="28" spans="1:28" hidden="1" x14ac:dyDescent="0.45">
      <c r="A28" s="86" t="str">
        <f>IF(ISBLANK(B28), "Account 14", B28)</f>
        <v>Account 14</v>
      </c>
      <c r="B28" s="98"/>
      <c r="C28" s="36"/>
      <c r="D28" s="37"/>
      <c r="E28" s="62">
        <f t="shared" si="2"/>
        <v>0</v>
      </c>
      <c r="F28" s="66"/>
      <c r="G28" s="40"/>
      <c r="H28" s="57" t="str">
        <f>IF(ISBLANK(I28), "Investment 14", I28)</f>
        <v>Investment 14</v>
      </c>
      <c r="I28" s="55"/>
      <c r="J28" s="42"/>
      <c r="K28" s="36"/>
      <c r="L28" s="67"/>
      <c r="M28" s="38">
        <f t="shared" si="3"/>
        <v>0</v>
      </c>
      <c r="N28" s="68"/>
      <c r="O28" s="57" t="str">
        <f>IF(ISBLANK(P28), "Investment 14", P28)</f>
        <v>Investment 14</v>
      </c>
      <c r="P28" s="95"/>
      <c r="Q28" s="42"/>
      <c r="R28" s="36"/>
      <c r="S28" s="37"/>
      <c r="T28" s="62">
        <f t="shared" si="0"/>
        <v>0</v>
      </c>
      <c r="U28" s="68"/>
      <c r="V28" s="69" t="str">
        <f>IF(ISBLANK(W28), "Investment 14", W28)</f>
        <v>Investment 14</v>
      </c>
      <c r="W28" s="95"/>
      <c r="X28" s="42"/>
      <c r="Y28" s="36"/>
      <c r="Z28" s="37"/>
      <c r="AA28" s="62">
        <f t="shared" si="1"/>
        <v>0</v>
      </c>
      <c r="AB28" s="56"/>
    </row>
    <row r="29" spans="1:28" hidden="1" x14ac:dyDescent="0.45">
      <c r="A29" s="86" t="str">
        <f>IF(ISBLANK(B29), "Account 15", B29)</f>
        <v>Account 15</v>
      </c>
      <c r="B29" s="99"/>
      <c r="C29" s="36"/>
      <c r="D29" s="37"/>
      <c r="E29" s="62">
        <f t="shared" si="2"/>
        <v>0</v>
      </c>
      <c r="F29" s="66"/>
      <c r="G29" s="40"/>
      <c r="H29" s="57" t="str">
        <f>IF(ISBLANK(I29), "Investment 15", I29)</f>
        <v>Investment 15</v>
      </c>
      <c r="I29" s="55"/>
      <c r="J29" s="42"/>
      <c r="K29" s="36"/>
      <c r="L29" s="67"/>
      <c r="M29" s="38">
        <f t="shared" si="3"/>
        <v>0</v>
      </c>
      <c r="N29" s="68"/>
      <c r="O29" s="57" t="str">
        <f>IF(ISBLANK(P29), "Investment 15", P29)</f>
        <v>Investment 15</v>
      </c>
      <c r="P29" s="95"/>
      <c r="Q29" s="42"/>
      <c r="R29" s="36"/>
      <c r="S29" s="37"/>
      <c r="T29" s="62">
        <f t="shared" si="0"/>
        <v>0</v>
      </c>
      <c r="U29" s="68"/>
      <c r="V29" s="69" t="str">
        <f>IF(ISBLANK(W29), "Investment 15", W29)</f>
        <v>Investment 15</v>
      </c>
      <c r="W29" s="95"/>
      <c r="X29" s="42"/>
      <c r="Y29" s="36"/>
      <c r="Z29" s="37"/>
      <c r="AA29" s="62">
        <f t="shared" si="1"/>
        <v>0</v>
      </c>
      <c r="AB29" s="56"/>
    </row>
    <row r="30" spans="1:28" hidden="1" x14ac:dyDescent="0.45">
      <c r="A30" s="86" t="str">
        <f>IF(ISBLANK(B30), "Account 16", B30)</f>
        <v>Account 16</v>
      </c>
      <c r="B30" s="98"/>
      <c r="C30" s="36"/>
      <c r="D30" s="37"/>
      <c r="E30" s="62">
        <f t="shared" si="2"/>
        <v>0</v>
      </c>
      <c r="F30" s="66"/>
      <c r="G30" s="40"/>
      <c r="H30" s="57" t="str">
        <f>IF(ISBLANK(I30), "Investment 16", I30)</f>
        <v>Investment 16</v>
      </c>
      <c r="I30" s="55"/>
      <c r="J30" s="42"/>
      <c r="K30" s="36"/>
      <c r="L30" s="67"/>
      <c r="M30" s="38">
        <f t="shared" si="3"/>
        <v>0</v>
      </c>
      <c r="N30" s="68"/>
      <c r="O30" s="57" t="str">
        <f>IF(ISBLANK(P30), "Investment 16", P30)</f>
        <v>Investment 16</v>
      </c>
      <c r="P30" s="95"/>
      <c r="Q30" s="42"/>
      <c r="R30" s="36"/>
      <c r="S30" s="37"/>
      <c r="T30" s="62">
        <f t="shared" si="0"/>
        <v>0</v>
      </c>
      <c r="U30" s="68"/>
      <c r="V30" s="69" t="str">
        <f>IF(ISBLANK(W30), "Investment 16", W30)</f>
        <v>Investment 16</v>
      </c>
      <c r="W30" s="95"/>
      <c r="X30" s="42"/>
      <c r="Y30" s="36"/>
      <c r="Z30" s="37"/>
      <c r="AA30" s="62">
        <f t="shared" si="1"/>
        <v>0</v>
      </c>
      <c r="AB30" s="56"/>
    </row>
    <row r="31" spans="1:28" hidden="1" x14ac:dyDescent="0.45">
      <c r="A31" s="86" t="str">
        <f>IF(ISBLANK(B31), "Account 17", B31)</f>
        <v>Account 17</v>
      </c>
      <c r="B31" s="98"/>
      <c r="C31" s="36"/>
      <c r="D31" s="37"/>
      <c r="E31" s="62">
        <f t="shared" si="2"/>
        <v>0</v>
      </c>
      <c r="F31" s="66"/>
      <c r="G31" s="40"/>
      <c r="H31" s="57" t="str">
        <f>IF(ISBLANK(I31), "Investment 17", I31)</f>
        <v>Investment 17</v>
      </c>
      <c r="I31" s="55"/>
      <c r="J31" s="42"/>
      <c r="K31" s="36"/>
      <c r="L31" s="67"/>
      <c r="M31" s="38">
        <f t="shared" si="3"/>
        <v>0</v>
      </c>
      <c r="N31" s="68"/>
      <c r="O31" s="57" t="str">
        <f>IF(ISBLANK(P31), "Investment 17", P31)</f>
        <v>Investment 17</v>
      </c>
      <c r="P31" s="95"/>
      <c r="Q31" s="42"/>
      <c r="R31" s="36"/>
      <c r="S31" s="37"/>
      <c r="T31" s="62">
        <f t="shared" si="0"/>
        <v>0</v>
      </c>
      <c r="U31" s="68"/>
      <c r="V31" s="69" t="str">
        <f>IF(ISBLANK(W31), "Investment 17", W31)</f>
        <v>Investment 17</v>
      </c>
      <c r="W31" s="95"/>
      <c r="X31" s="42"/>
      <c r="Y31" s="36"/>
      <c r="Z31" s="37"/>
      <c r="AA31" s="62">
        <f t="shared" si="1"/>
        <v>0</v>
      </c>
      <c r="AB31" s="56"/>
    </row>
    <row r="32" spans="1:28" hidden="1" x14ac:dyDescent="0.45">
      <c r="A32" s="86" t="str">
        <f>IF(ISBLANK(B32), "Account 18", B32)</f>
        <v>Account 18</v>
      </c>
      <c r="B32" s="99"/>
      <c r="C32" s="36"/>
      <c r="D32" s="37"/>
      <c r="E32" s="62">
        <f t="shared" si="2"/>
        <v>0</v>
      </c>
      <c r="F32" s="66"/>
      <c r="G32" s="40"/>
      <c r="H32" s="57" t="str">
        <f>IF(ISBLANK(I32), "Investment 18", I32)</f>
        <v>Investment 18</v>
      </c>
      <c r="I32" s="55"/>
      <c r="J32" s="42"/>
      <c r="K32" s="36"/>
      <c r="L32" s="67"/>
      <c r="M32" s="38">
        <f t="shared" si="3"/>
        <v>0</v>
      </c>
      <c r="N32" s="68"/>
      <c r="O32" s="57" t="str">
        <f>IF(ISBLANK(P32), "Investment 18", P32)</f>
        <v>Investment 18</v>
      </c>
      <c r="P32" s="95"/>
      <c r="Q32" s="42"/>
      <c r="R32" s="36"/>
      <c r="S32" s="37"/>
      <c r="T32" s="62">
        <f t="shared" si="0"/>
        <v>0</v>
      </c>
      <c r="U32" s="68"/>
      <c r="V32" s="69" t="str">
        <f>IF(ISBLANK(W32), "Investment 18", W32)</f>
        <v>Investment 18</v>
      </c>
      <c r="W32" s="95"/>
      <c r="X32" s="42"/>
      <c r="Y32" s="36"/>
      <c r="Z32" s="37"/>
      <c r="AA32" s="62">
        <f t="shared" si="1"/>
        <v>0</v>
      </c>
      <c r="AB32" s="56"/>
    </row>
    <row r="33" spans="1:28" hidden="1" x14ac:dyDescent="0.45">
      <c r="A33" s="86" t="str">
        <f>IF(ISBLANK(B33), "Account 19", B33)</f>
        <v>Account 19</v>
      </c>
      <c r="B33" s="98"/>
      <c r="C33" s="36"/>
      <c r="D33" s="37"/>
      <c r="E33" s="62">
        <f t="shared" si="2"/>
        <v>0</v>
      </c>
      <c r="F33" s="66"/>
      <c r="G33" s="40"/>
      <c r="H33" s="57" t="str">
        <f>IF(ISBLANK(I33), "Investment 19", I33)</f>
        <v>Investment 19</v>
      </c>
      <c r="I33" s="55"/>
      <c r="J33" s="42"/>
      <c r="K33" s="36"/>
      <c r="L33" s="67"/>
      <c r="M33" s="38">
        <f t="shared" si="3"/>
        <v>0</v>
      </c>
      <c r="N33" s="68"/>
      <c r="O33" s="57" t="str">
        <f>IF(ISBLANK(P33), "Investment 19", P33)</f>
        <v>Investment 19</v>
      </c>
      <c r="P33" s="95"/>
      <c r="Q33" s="42"/>
      <c r="R33" s="36"/>
      <c r="S33" s="37"/>
      <c r="T33" s="62">
        <f t="shared" si="0"/>
        <v>0</v>
      </c>
      <c r="U33" s="68"/>
      <c r="V33" s="69" t="str">
        <f>IF(ISBLANK(W33), "Investment 19", W33)</f>
        <v>Investment 19</v>
      </c>
      <c r="W33" s="95"/>
      <c r="X33" s="42"/>
      <c r="Y33" s="36"/>
      <c r="Z33" s="37"/>
      <c r="AA33" s="62">
        <f t="shared" si="1"/>
        <v>0</v>
      </c>
      <c r="AB33" s="56"/>
    </row>
    <row r="34" spans="1:28" hidden="1" x14ac:dyDescent="0.45">
      <c r="A34" s="86" t="str">
        <f>IF(ISBLANK(B34), "Account 20", B34)</f>
        <v>Account 20</v>
      </c>
      <c r="B34" s="98"/>
      <c r="C34" s="36"/>
      <c r="D34" s="37"/>
      <c r="E34" s="62">
        <f t="shared" si="2"/>
        <v>0</v>
      </c>
      <c r="F34" s="66"/>
      <c r="G34" s="40"/>
      <c r="H34" s="57" t="str">
        <f>IF(ISBLANK(I34), "Investment 20", I34)</f>
        <v>Investment 20</v>
      </c>
      <c r="I34" s="55"/>
      <c r="J34" s="42"/>
      <c r="K34" s="36"/>
      <c r="L34" s="67"/>
      <c r="M34" s="38">
        <f t="shared" si="3"/>
        <v>0</v>
      </c>
      <c r="N34" s="68"/>
      <c r="O34" s="57" t="str">
        <f>IF(ISBLANK(P34), "Investment 20", P34)</f>
        <v>Investment 20</v>
      </c>
      <c r="P34" s="95"/>
      <c r="Q34" s="42"/>
      <c r="R34" s="36"/>
      <c r="S34" s="37"/>
      <c r="T34" s="62">
        <f t="shared" si="0"/>
        <v>0</v>
      </c>
      <c r="U34" s="68"/>
      <c r="V34" s="69" t="str">
        <f>IF(ISBLANK(W34), "Investment 20", W34)</f>
        <v>Investment 20</v>
      </c>
      <c r="W34" s="95"/>
      <c r="X34" s="42"/>
      <c r="Y34" s="36"/>
      <c r="Z34" s="37"/>
      <c r="AA34" s="62">
        <f t="shared" si="1"/>
        <v>0</v>
      </c>
      <c r="AB34" s="56"/>
    </row>
    <row r="35" spans="1:28" hidden="1" x14ac:dyDescent="0.45">
      <c r="A35" s="86" t="str">
        <f>IF(ISBLANK(B35), "Account 21", B35)</f>
        <v>Account 21</v>
      </c>
      <c r="B35" s="99"/>
      <c r="C35" s="36"/>
      <c r="D35" s="37"/>
      <c r="E35" s="62">
        <f t="shared" si="2"/>
        <v>0</v>
      </c>
      <c r="F35" s="66"/>
      <c r="G35" s="40"/>
      <c r="H35" s="57" t="str">
        <f>IF(ISBLANK(I35), "Investment 21", I35)</f>
        <v>Investment 21</v>
      </c>
      <c r="I35" s="55"/>
      <c r="J35" s="42"/>
      <c r="K35" s="36"/>
      <c r="L35" s="67"/>
      <c r="M35" s="38">
        <f t="shared" si="3"/>
        <v>0</v>
      </c>
      <c r="N35" s="68"/>
      <c r="O35" s="57" t="str">
        <f>IF(ISBLANK(P35), "Investment 21", P35)</f>
        <v>Investment 21</v>
      </c>
      <c r="P35" s="95"/>
      <c r="Q35" s="42"/>
      <c r="R35" s="36"/>
      <c r="S35" s="37"/>
      <c r="T35" s="62">
        <f t="shared" si="0"/>
        <v>0</v>
      </c>
      <c r="U35" s="68"/>
      <c r="V35" s="69" t="str">
        <f>IF(ISBLANK(W35), "Investment 21", W35)</f>
        <v>Investment 21</v>
      </c>
      <c r="W35" s="95"/>
      <c r="X35" s="42"/>
      <c r="Y35" s="36"/>
      <c r="Z35" s="37"/>
      <c r="AA35" s="62">
        <f t="shared" si="1"/>
        <v>0</v>
      </c>
      <c r="AB35" s="56"/>
    </row>
    <row r="36" spans="1:28" hidden="1" x14ac:dyDescent="0.45">
      <c r="A36" s="86" t="str">
        <f>IF(ISBLANK(B36), "Account 22", B36)</f>
        <v>Account 22</v>
      </c>
      <c r="B36" s="98"/>
      <c r="C36" s="36"/>
      <c r="D36" s="37"/>
      <c r="E36" s="62">
        <f t="shared" si="2"/>
        <v>0</v>
      </c>
      <c r="F36" s="66"/>
      <c r="G36" s="40"/>
      <c r="H36" s="57" t="str">
        <f>IF(ISBLANK(I36), "Investment 22", I36)</f>
        <v>Investment 22</v>
      </c>
      <c r="I36" s="55"/>
      <c r="J36" s="42"/>
      <c r="K36" s="36"/>
      <c r="L36" s="67"/>
      <c r="M36" s="38">
        <f t="shared" si="3"/>
        <v>0</v>
      </c>
      <c r="N36" s="68"/>
      <c r="O36" s="57" t="str">
        <f>IF(ISBLANK(P36), "Investment 22", P36)</f>
        <v>Investment 22</v>
      </c>
      <c r="P36" s="95"/>
      <c r="Q36" s="42"/>
      <c r="R36" s="36"/>
      <c r="S36" s="37"/>
      <c r="T36" s="62">
        <f t="shared" si="0"/>
        <v>0</v>
      </c>
      <c r="U36" s="68"/>
      <c r="V36" s="69" t="str">
        <f>IF(ISBLANK(W36), "Investment 22", W36)</f>
        <v>Investment 22</v>
      </c>
      <c r="W36" s="95"/>
      <c r="X36" s="42"/>
      <c r="Y36" s="36"/>
      <c r="Z36" s="37"/>
      <c r="AA36" s="62">
        <f t="shared" si="1"/>
        <v>0</v>
      </c>
      <c r="AB36" s="56"/>
    </row>
    <row r="37" spans="1:28" hidden="1" x14ac:dyDescent="0.45">
      <c r="A37" s="86" t="str">
        <f>IF(ISBLANK(B37), "Account 23", B37)</f>
        <v>Account 23</v>
      </c>
      <c r="B37" s="98"/>
      <c r="C37" s="36"/>
      <c r="D37" s="37"/>
      <c r="E37" s="62">
        <f t="shared" si="2"/>
        <v>0</v>
      </c>
      <c r="F37" s="66"/>
      <c r="G37" s="40"/>
      <c r="H37" s="57" t="str">
        <f>IF(ISBLANK(I37), "Investment 23", I37)</f>
        <v>Investment 23</v>
      </c>
      <c r="I37" s="55"/>
      <c r="J37" s="42"/>
      <c r="K37" s="36"/>
      <c r="L37" s="67"/>
      <c r="M37" s="38">
        <f t="shared" si="3"/>
        <v>0</v>
      </c>
      <c r="N37" s="68"/>
      <c r="O37" s="57" t="str">
        <f>IF(ISBLANK(P37), "Investment 23", P37)</f>
        <v>Investment 23</v>
      </c>
      <c r="P37" s="95"/>
      <c r="Q37" s="42"/>
      <c r="R37" s="36"/>
      <c r="S37" s="37"/>
      <c r="T37" s="62">
        <f t="shared" si="0"/>
        <v>0</v>
      </c>
      <c r="U37" s="68"/>
      <c r="V37" s="69" t="str">
        <f>IF(ISBLANK(W37), "Investment 23", W37)</f>
        <v>Investment 23</v>
      </c>
      <c r="W37" s="95"/>
      <c r="X37" s="42"/>
      <c r="Y37" s="36"/>
      <c r="Z37" s="37"/>
      <c r="AA37" s="62">
        <f t="shared" si="1"/>
        <v>0</v>
      </c>
      <c r="AB37" s="56"/>
    </row>
    <row r="38" spans="1:28" ht="14.1" hidden="1" thickBot="1" x14ac:dyDescent="0.5">
      <c r="A38" s="86" t="str">
        <f>IF(ISBLANK(B38), "Account 24", B38)</f>
        <v>Account 24</v>
      </c>
      <c r="B38" s="99"/>
      <c r="C38" s="60"/>
      <c r="D38" s="61"/>
      <c r="E38" s="62">
        <f t="shared" si="2"/>
        <v>0</v>
      </c>
      <c r="F38" s="70"/>
      <c r="G38" s="40"/>
      <c r="H38" s="57" t="str">
        <f>IF(ISBLANK(I38), "Investment 24", I38)</f>
        <v>Investment 24</v>
      </c>
      <c r="I38" s="64"/>
      <c r="J38" s="63"/>
      <c r="K38" s="60"/>
      <c r="L38" s="65"/>
      <c r="M38" s="62">
        <f t="shared" si="3"/>
        <v>0</v>
      </c>
      <c r="N38" s="71"/>
      <c r="O38" s="57" t="str">
        <f>IF(ISBLANK(P38), "Investment 24", P38)</f>
        <v>Investment 24</v>
      </c>
      <c r="P38" s="96"/>
      <c r="Q38" s="63"/>
      <c r="R38" s="60"/>
      <c r="S38" s="61"/>
      <c r="T38" s="62">
        <f t="shared" si="0"/>
        <v>0</v>
      </c>
      <c r="U38" s="71"/>
      <c r="V38" s="69" t="str">
        <f>IF(ISBLANK(W38), "Investment 24", W38)</f>
        <v>Investment 24</v>
      </c>
      <c r="W38" s="96"/>
      <c r="X38" s="63"/>
      <c r="Y38" s="60"/>
      <c r="Z38" s="61"/>
      <c r="AA38" s="62">
        <f t="shared" si="1"/>
        <v>0</v>
      </c>
      <c r="AB38" s="56"/>
    </row>
    <row r="39" spans="1:28" ht="14.4" thickBot="1" x14ac:dyDescent="0.5">
      <c r="A39" s="154" t="s">
        <v>8</v>
      </c>
      <c r="B39" s="155"/>
      <c r="C39" s="72">
        <f>SUM(C15:C38)</f>
        <v>0</v>
      </c>
      <c r="D39" s="73">
        <f>IFERROR(((C15*D15)+(C16*D16)+(C17*D17)+(C18*D18)+(C19*D19)+(C20*D20)+(C21*D21)+(C22*D22)+(C23*D23)+(C24*D24)+(C25*D25)+(C26*D26)+(C27*D27)+(C28*D28)+(C29*D29)+(C30*D30)+(C31*D31)+(C32*D32)+(C33*D33)+(C34*D34)+(C35*D35)+(C36*D36)+(C37*D37)+(C38*D38))/SUM(C15:C38),0)</f>
        <v>0</v>
      </c>
      <c r="E39" s="74">
        <f>SUM(E15:E38)</f>
        <v>0</v>
      </c>
      <c r="F39" s="75">
        <f>SUM(F15:F38)</f>
        <v>0</v>
      </c>
      <c r="G39" s="76"/>
      <c r="H39" s="154" t="s">
        <v>8</v>
      </c>
      <c r="I39" s="156"/>
      <c r="J39" s="93"/>
      <c r="K39" s="94">
        <f>SUM(K15:K38)</f>
        <v>0</v>
      </c>
      <c r="L39" s="92">
        <f>IFERROR(((K15*L15)+(K16*L16)+(K17*L17)+(K18*L18)+(K19*L19)+(K20*L20)+(K21*L21)+(K22*L22)+(K23*L23)+(K24*L24)+(K25*L25)+(K26*L26)+(K27*L27)+(K28*L28)+(K29*L29)+(K30*L30)+(K31*L31)+(K32*L32)+(K33*L33)+(K34*L34)+(K35*L35)+(K36*L36)+(K37*L37)+(K38*L38))/SUM(K15:K38),0)</f>
        <v>0</v>
      </c>
      <c r="M39" s="75">
        <f>SUM(M15:M38)</f>
        <v>0</v>
      </c>
      <c r="N39" s="75">
        <f>SUM(N15:N38)</f>
        <v>0</v>
      </c>
      <c r="O39" s="157" t="s">
        <v>8</v>
      </c>
      <c r="P39" s="158"/>
      <c r="Q39" s="77"/>
      <c r="R39" s="78">
        <f>SUM(R15:R38)</f>
        <v>0</v>
      </c>
      <c r="S39" s="73">
        <f>IFERROR(((R15*S15)+(R16*S16)+(R17*S17)+(R18*S18)+(R19*S19)+(R20*S20)+(R21*S21)+(R22*S22)+(R23*S23)+(R24*S24)+(R25*S25)+(R26*S26)+(R27*S27)+(R28*S28)+(R29*S29)+(R30*S30)+(R31*S31)+(R32*S32)+(R33*S33)+(R34*S34)+(R35*S35)+(R36*S36)+(R37*S37)+(R38*S38))/SUM(R15:R38),0)</f>
        <v>0</v>
      </c>
      <c r="T39" s="79">
        <f>SUM(T15:T38)</f>
        <v>0</v>
      </c>
      <c r="U39" s="72">
        <f>SUM(U15:U38)</f>
        <v>0</v>
      </c>
      <c r="V39" s="80"/>
      <c r="W39" s="81" t="s">
        <v>8</v>
      </c>
      <c r="X39" s="81"/>
      <c r="Y39" s="78">
        <f>SUM(Y15:Y38)</f>
        <v>0</v>
      </c>
      <c r="Z39" s="73">
        <f>IFERROR(((Y15*Z15)+(Y16*Z16)+(Y17*Z17)+(Y18*Z18)+(Y19*Z19)+(Y20*Z20)+(Y21*Z21)+(Y22*Z22)+(Y23*Z23)+(Y24*Z24)+(Y25*Z25)+(Y26*Z26)+(Y27*Z27)+(Y28*Z28)+(Y29*Z29)+(Y30*Z30)+(Y31*Z31)+(Y32*Z32)+(Y33*Z33)+(Y34*Z34)+(Y35*Z35)+(Y36*Z36)+(Y37*Z37)+(Y38*Z38))/SUM(Y15:Y38),0)</f>
        <v>0</v>
      </c>
      <c r="AA39" s="74">
        <f>SUM(AA15:AA38)</f>
        <v>0</v>
      </c>
      <c r="AB39" s="75">
        <f>SUM(AB15:AB38)</f>
        <v>0</v>
      </c>
    </row>
    <row r="42" spans="1:28" x14ac:dyDescent="0.45">
      <c r="H42" s="1"/>
      <c r="AA42" s="159"/>
      <c r="AB42" s="159"/>
    </row>
    <row r="43" spans="1:28" ht="15" x14ac:dyDescent="0.45">
      <c r="H43" s="1"/>
      <c r="S43" s="82"/>
      <c r="T43" s="82"/>
      <c r="U43" s="82"/>
      <c r="AA43" s="159"/>
      <c r="AB43" s="159"/>
    </row>
    <row r="44" spans="1:28" x14ac:dyDescent="0.45">
      <c r="H44" s="1"/>
      <c r="AA44" s="159"/>
      <c r="AB44" s="159"/>
    </row>
    <row r="45" spans="1:28" x14ac:dyDescent="0.45">
      <c r="H45" s="1"/>
      <c r="O45" s="1"/>
    </row>
    <row r="46" spans="1:28" ht="15" x14ac:dyDescent="0.45">
      <c r="B46" s="83"/>
      <c r="O46" s="1"/>
    </row>
    <row r="48" spans="1:28" x14ac:dyDescent="0.45">
      <c r="H48" s="1"/>
      <c r="O48" s="1"/>
      <c r="V48" s="1"/>
    </row>
    <row r="52" spans="8:25" ht="15" x14ac:dyDescent="0.45">
      <c r="H52" s="1"/>
      <c r="O52" s="1"/>
      <c r="V52" s="84"/>
      <c r="W52" s="8"/>
      <c r="X52" s="8"/>
      <c r="Y52" s="8"/>
    </row>
    <row r="53" spans="8:25" x14ac:dyDescent="0.45">
      <c r="H53" s="1"/>
      <c r="O53" s="1"/>
    </row>
    <row r="54" spans="8:25" x14ac:dyDescent="0.45">
      <c r="H54" s="1"/>
      <c r="O54" s="1"/>
    </row>
  </sheetData>
  <sheetProtection sheet="1" formatColumns="0" formatRows="0"/>
  <mergeCells count="41">
    <mergeCell ref="A39:B39"/>
    <mergeCell ref="H39:I39"/>
    <mergeCell ref="O39:P39"/>
    <mergeCell ref="AA42:AB44"/>
    <mergeCell ref="E4:E6"/>
    <mergeCell ref="B4:D6"/>
    <mergeCell ref="T9:T10"/>
    <mergeCell ref="Q9:S10"/>
    <mergeCell ref="P9:P10"/>
    <mergeCell ref="B13:F13"/>
    <mergeCell ref="I13:N13"/>
    <mergeCell ref="P13:U13"/>
    <mergeCell ref="W13:AB13"/>
    <mergeCell ref="A14:B14"/>
    <mergeCell ref="H14:I14"/>
    <mergeCell ref="O14:P14"/>
    <mergeCell ref="V14:W14"/>
    <mergeCell ref="H11:N11"/>
    <mergeCell ref="O11:V11"/>
    <mergeCell ref="W11:AB11"/>
    <mergeCell ref="B12:F12"/>
    <mergeCell ref="H12:N12"/>
    <mergeCell ref="O12:V12"/>
    <mergeCell ref="W12:AB12"/>
    <mergeCell ref="B7:C8"/>
    <mergeCell ref="D7:F8"/>
    <mergeCell ref="H7:AB7"/>
    <mergeCell ref="I8:AB8"/>
    <mergeCell ref="B9:C9"/>
    <mergeCell ref="D9:F9"/>
    <mergeCell ref="Y9:AB10"/>
    <mergeCell ref="T2:Y2"/>
    <mergeCell ref="Z2:AB2"/>
    <mergeCell ref="T3:Y3"/>
    <mergeCell ref="Z3:AB3"/>
    <mergeCell ref="F4:F6"/>
    <mergeCell ref="T4:Y4"/>
    <mergeCell ref="Z4:AB4"/>
    <mergeCell ref="T5:Y5"/>
    <mergeCell ref="Z5:AB5"/>
    <mergeCell ref="I3:R4"/>
  </mergeCells>
  <dataValidations disablePrompts="1" count="2">
    <dataValidation type="list" allowBlank="1" showInputMessage="1" showErrorMessage="1" sqref="J15:J38" xr:uid="{23BC4E48-0F0A-486E-8137-ADB501438EF3}">
      <formula1>"Turnkey, AV"</formula1>
    </dataValidation>
    <dataValidation type="list" allowBlank="1" showInputMessage="1" showErrorMessage="1" sqref="Q15:Q38 X15:X38" xr:uid="{70423E0D-0116-44A7-A38F-4B1C9815EE4A}">
      <formula1>"IND, GRP"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1E005AC9FF6B4DA3385BD0E5CCBDA5" ma:contentTypeVersion="12" ma:contentTypeDescription="Create a new document." ma:contentTypeScope="" ma:versionID="b5175296bfae195504edb5a2b91de223">
  <xsd:schema xmlns:xsd="http://www.w3.org/2001/XMLSchema" xmlns:xs="http://www.w3.org/2001/XMLSchema" xmlns:p="http://schemas.microsoft.com/office/2006/metadata/properties" xmlns:ns3="04fc64cb-f263-4287-85fc-e592386621b8" xmlns:ns4="7dbc9cda-b893-40fb-a32c-b40944cee9c8" targetNamespace="http://schemas.microsoft.com/office/2006/metadata/properties" ma:root="true" ma:fieldsID="ed847e6e80114b1cc0339f8f3d91b848" ns3:_="" ns4:_="">
    <xsd:import namespace="04fc64cb-f263-4287-85fc-e592386621b8"/>
    <xsd:import namespace="7dbc9cda-b893-40fb-a32c-b40944cee9c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c64cb-f263-4287-85fc-e592386621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bc9cda-b893-40fb-a32c-b40944cee9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8D3E35-D0AA-43EA-9ED2-3F5BDCEBF9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CEB1BD-B211-4F10-B669-3C71C7AA6B0D}">
  <ds:schemaRefs>
    <ds:schemaRef ds:uri="http://purl.org/dc/elements/1.1/"/>
    <ds:schemaRef ds:uri="http://purl.org/dc/terms/"/>
    <ds:schemaRef ds:uri="http://schemas.microsoft.com/office/2006/documentManagement/types"/>
    <ds:schemaRef ds:uri="04fc64cb-f263-4287-85fc-e592386621b8"/>
    <ds:schemaRef ds:uri="http://purl.org/dc/dcmitype/"/>
    <ds:schemaRef ds:uri="http://schemas.microsoft.com/office/infopath/2007/PartnerControls"/>
    <ds:schemaRef ds:uri="7dbc9cda-b893-40fb-a32c-b40944cee9c8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E32ADE-4D08-48C0-94D0-9A6442D25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fc64cb-f263-4287-85fc-e592386621b8"/>
    <ds:schemaRef ds:uri="7dbc9cda-b893-40fb-a32c-b40944cee9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The Portfolio Maximizer™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Isabelle Zerafa</dc:creator>
  <cp:keywords/>
  <dc:description/>
  <cp:lastModifiedBy>Isabelle Zerafa</cp:lastModifiedBy>
  <cp:revision/>
  <dcterms:created xsi:type="dcterms:W3CDTF">2017-12-05T17:14:04Z</dcterms:created>
  <dcterms:modified xsi:type="dcterms:W3CDTF">2024-02-15T15:40:12Z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0x010100871E005AC9FF6B4DA3385BD0E5CCBDA5</vt:lpwstr>
  </property>
</Properties>
</file>