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keyspireinc.sharepoint.com/sites/Content/Shared Documents/Completed Tools and Activities/The Power of Buy and Hold/"/>
    </mc:Choice>
  </mc:AlternateContent>
  <xr:revisionPtr revIDLastSave="34" documentId="8_{6069B9E9-B5EB-4262-A58F-1DEDBDCB940E}" xr6:coauthVersionLast="47" xr6:coauthVersionMax="47" xr10:uidLastSave="{7FA2FAE7-4C07-4FEE-A09C-DE514BD952C8}"/>
  <bookViews>
    <workbookView xWindow="-96" yWindow="-96" windowWidth="23232" windowHeight="12432" xr2:uid="{E2EA906A-78C0-4F00-832C-27761B4802E4}"/>
  </bookViews>
  <sheets>
    <sheet name="Getting Started" sheetId="20" r:id="rId1"/>
    <sheet name="Summary" sheetId="1" r:id="rId2"/>
    <sheet name="Primary Residence" sheetId="15" r:id="rId3"/>
    <sheet name="Property 1" sheetId="16" r:id="rId4"/>
    <sheet name="Property 2" sheetId="17" r:id="rId5"/>
    <sheet name="Property 3" sheetId="18" r:id="rId6"/>
    <sheet name="Property 4" sheetId="1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F6" i="19"/>
  <c r="G6" i="19" s="1"/>
  <c r="G8" i="1" s="1"/>
  <c r="G5" i="19"/>
  <c r="H5" i="19" s="1"/>
  <c r="B5" i="19"/>
  <c r="B6" i="19" s="1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F6" i="18"/>
  <c r="G6" i="18" s="1"/>
  <c r="F8" i="1" s="1"/>
  <c r="G5" i="18"/>
  <c r="F7" i="1" s="1"/>
  <c r="B5" i="18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F6" i="17"/>
  <c r="G6" i="17" s="1"/>
  <c r="E8" i="1" s="1"/>
  <c r="G5" i="17"/>
  <c r="H5" i="17" s="1"/>
  <c r="B5" i="17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F7" i="16"/>
  <c r="F8" i="16" s="1"/>
  <c r="G6" i="16"/>
  <c r="H6" i="16" s="1"/>
  <c r="F6" i="16"/>
  <c r="G5" i="16"/>
  <c r="H5" i="16" s="1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B5" i="15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G5" i="15"/>
  <c r="H5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F6" i="15"/>
  <c r="G6" i="15" s="1"/>
  <c r="H6" i="15" s="1"/>
  <c r="G7" i="1" l="1"/>
  <c r="F7" i="18"/>
  <c r="F8" i="18" s="1"/>
  <c r="F9" i="18" s="1"/>
  <c r="F7" i="17"/>
  <c r="F8" i="17" s="1"/>
  <c r="E7" i="1"/>
  <c r="D8" i="1"/>
  <c r="D7" i="1"/>
  <c r="H6" i="19"/>
  <c r="F7" i="19"/>
  <c r="H6" i="18"/>
  <c r="H5" i="18"/>
  <c r="J7" i="1" s="1"/>
  <c r="K7" i="1" s="1"/>
  <c r="H6" i="17"/>
  <c r="J8" i="1" s="1"/>
  <c r="K8" i="1" s="1"/>
  <c r="F9" i="17"/>
  <c r="G8" i="17"/>
  <c r="E10" i="1" s="1"/>
  <c r="G7" i="17"/>
  <c r="E9" i="1" s="1"/>
  <c r="G8" i="16"/>
  <c r="F9" i="16"/>
  <c r="G7" i="16"/>
  <c r="C7" i="1"/>
  <c r="C8" i="1"/>
  <c r="F7" i="15"/>
  <c r="G7" i="15" s="1"/>
  <c r="H7" i="15" s="1"/>
  <c r="G7" i="18" l="1"/>
  <c r="F9" i="1" s="1"/>
  <c r="G8" i="18"/>
  <c r="F10" i="1" s="1"/>
  <c r="H7" i="16"/>
  <c r="D9" i="1"/>
  <c r="H8" i="16"/>
  <c r="D10" i="1"/>
  <c r="H7" i="1"/>
  <c r="F8" i="19"/>
  <c r="G7" i="19"/>
  <c r="G9" i="1" s="1"/>
  <c r="G9" i="18"/>
  <c r="F11" i="1" s="1"/>
  <c r="F10" i="18"/>
  <c r="H8" i="18"/>
  <c r="H7" i="18"/>
  <c r="H7" i="17"/>
  <c r="G9" i="17"/>
  <c r="E11" i="1" s="1"/>
  <c r="F10" i="17"/>
  <c r="H8" i="17"/>
  <c r="G9" i="16"/>
  <c r="F10" i="16"/>
  <c r="C9" i="1"/>
  <c r="F8" i="15"/>
  <c r="G8" i="15" s="1"/>
  <c r="H8" i="15" s="1"/>
  <c r="H9" i="16" l="1"/>
  <c r="D11" i="1"/>
  <c r="H7" i="19"/>
  <c r="J9" i="1" s="1"/>
  <c r="K9" i="1" s="1"/>
  <c r="F9" i="19"/>
  <c r="G8" i="19"/>
  <c r="G10" i="1" s="1"/>
  <c r="H9" i="18"/>
  <c r="F11" i="18"/>
  <c r="G10" i="18"/>
  <c r="F12" i="1" s="1"/>
  <c r="F11" i="17"/>
  <c r="G10" i="17"/>
  <c r="E12" i="1" s="1"/>
  <c r="H9" i="17"/>
  <c r="F11" i="16"/>
  <c r="G10" i="16"/>
  <c r="C10" i="1"/>
  <c r="F9" i="15"/>
  <c r="G9" i="15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H10" i="16" l="1"/>
  <c r="D12" i="1"/>
  <c r="H9" i="15"/>
  <c r="C11" i="1"/>
  <c r="H8" i="19"/>
  <c r="J10" i="1" s="1"/>
  <c r="K10" i="1" s="1"/>
  <c r="G9" i="19"/>
  <c r="G11" i="1" s="1"/>
  <c r="F10" i="19"/>
  <c r="H10" i="18"/>
  <c r="G11" i="18"/>
  <c r="F13" i="1" s="1"/>
  <c r="F12" i="18"/>
  <c r="H10" i="17"/>
  <c r="F12" i="17"/>
  <c r="G11" i="17"/>
  <c r="E13" i="1" s="1"/>
  <c r="F12" i="16"/>
  <c r="G11" i="16"/>
  <c r="F10" i="15"/>
  <c r="G10" i="15" s="1"/>
  <c r="H10" i="15" s="1"/>
  <c r="H11" i="16" l="1"/>
  <c r="D13" i="1"/>
  <c r="F11" i="19"/>
  <c r="G10" i="19"/>
  <c r="G12" i="1" s="1"/>
  <c r="H9" i="19"/>
  <c r="J11" i="1" s="1"/>
  <c r="K11" i="1" s="1"/>
  <c r="F13" i="18"/>
  <c r="G12" i="18"/>
  <c r="F14" i="1" s="1"/>
  <c r="H11" i="18"/>
  <c r="H11" i="17"/>
  <c r="F13" i="17"/>
  <c r="G12" i="17"/>
  <c r="E14" i="1" s="1"/>
  <c r="F13" i="16"/>
  <c r="G12" i="16"/>
  <c r="C12" i="1"/>
  <c r="F11" i="15"/>
  <c r="G11" i="15" s="1"/>
  <c r="H11" i="15" s="1"/>
  <c r="H12" i="16" l="1"/>
  <c r="D14" i="1"/>
  <c r="H10" i="19"/>
  <c r="J12" i="1" s="1"/>
  <c r="K12" i="1" s="1"/>
  <c r="F12" i="19"/>
  <c r="G11" i="19"/>
  <c r="G13" i="1" s="1"/>
  <c r="H12" i="18"/>
  <c r="F14" i="18"/>
  <c r="G13" i="18"/>
  <c r="F15" i="1" s="1"/>
  <c r="H12" i="17"/>
  <c r="F14" i="17"/>
  <c r="G13" i="17"/>
  <c r="E15" i="1" s="1"/>
  <c r="F14" i="16"/>
  <c r="G13" i="16"/>
  <c r="C13" i="1"/>
  <c r="F12" i="15"/>
  <c r="G12" i="15" s="1"/>
  <c r="H12" i="15" s="1"/>
  <c r="H8" i="1"/>
  <c r="H9" i="1"/>
  <c r="H13" i="16" l="1"/>
  <c r="D15" i="1"/>
  <c r="H11" i="19"/>
  <c r="J13" i="1" s="1"/>
  <c r="K13" i="1" s="1"/>
  <c r="G12" i="19"/>
  <c r="G14" i="1" s="1"/>
  <c r="F13" i="19"/>
  <c r="H13" i="18"/>
  <c r="G14" i="18"/>
  <c r="F16" i="1" s="1"/>
  <c r="F15" i="18"/>
  <c r="G14" i="17"/>
  <c r="E16" i="1" s="1"/>
  <c r="F15" i="17"/>
  <c r="H13" i="17"/>
  <c r="G14" i="16"/>
  <c r="F15" i="16"/>
  <c r="C14" i="1"/>
  <c r="F13" i="15"/>
  <c r="G13" i="15" s="1"/>
  <c r="H13" i="15" s="1"/>
  <c r="H10" i="1"/>
  <c r="H14" i="16" l="1"/>
  <c r="D16" i="1"/>
  <c r="G13" i="19"/>
  <c r="G15" i="1" s="1"/>
  <c r="F14" i="19"/>
  <c r="H12" i="19"/>
  <c r="J14" i="1" s="1"/>
  <c r="K14" i="1" s="1"/>
  <c r="F16" i="18"/>
  <c r="G15" i="18"/>
  <c r="F17" i="1" s="1"/>
  <c r="H14" i="18"/>
  <c r="F16" i="17"/>
  <c r="G15" i="17"/>
  <c r="E17" i="1" s="1"/>
  <c r="H14" i="17"/>
  <c r="F16" i="16"/>
  <c r="G15" i="16"/>
  <c r="C15" i="1"/>
  <c r="F14" i="15"/>
  <c r="G14" i="15" s="1"/>
  <c r="H14" i="15" s="1"/>
  <c r="H11" i="1"/>
  <c r="H15" i="16" l="1"/>
  <c r="D17" i="1"/>
  <c r="H13" i="19"/>
  <c r="J15" i="1" s="1"/>
  <c r="K15" i="1" s="1"/>
  <c r="F15" i="19"/>
  <c r="G14" i="19"/>
  <c r="G16" i="1" s="1"/>
  <c r="H15" i="18"/>
  <c r="G16" i="18"/>
  <c r="F18" i="1" s="1"/>
  <c r="F17" i="18"/>
  <c r="H15" i="17"/>
  <c r="G16" i="17"/>
  <c r="E18" i="1" s="1"/>
  <c r="F17" i="17"/>
  <c r="G16" i="16"/>
  <c r="F17" i="16"/>
  <c r="C16" i="1"/>
  <c r="F15" i="15"/>
  <c r="G15" i="15" s="1"/>
  <c r="H15" i="15" s="1"/>
  <c r="H12" i="1"/>
  <c r="H16" i="16" l="1"/>
  <c r="D18" i="1"/>
  <c r="H14" i="19"/>
  <c r="J16" i="1" s="1"/>
  <c r="K16" i="1" s="1"/>
  <c r="F16" i="19"/>
  <c r="G15" i="19"/>
  <c r="G17" i="1" s="1"/>
  <c r="F18" i="18"/>
  <c r="G17" i="18"/>
  <c r="F19" i="1" s="1"/>
  <c r="H16" i="18"/>
  <c r="F18" i="17"/>
  <c r="G17" i="17"/>
  <c r="E19" i="1" s="1"/>
  <c r="H16" i="17"/>
  <c r="F18" i="16"/>
  <c r="G17" i="16"/>
  <c r="C17" i="1"/>
  <c r="F16" i="15"/>
  <c r="G16" i="15" s="1"/>
  <c r="H16" i="15" s="1"/>
  <c r="H13" i="1"/>
  <c r="H17" i="16" l="1"/>
  <c r="D19" i="1"/>
  <c r="H15" i="19"/>
  <c r="J17" i="1" s="1"/>
  <c r="K17" i="1" s="1"/>
  <c r="F17" i="19"/>
  <c r="G16" i="19"/>
  <c r="G18" i="1" s="1"/>
  <c r="H17" i="18"/>
  <c r="F19" i="18"/>
  <c r="G19" i="18" s="1"/>
  <c r="G18" i="18"/>
  <c r="F20" i="1" s="1"/>
  <c r="H17" i="17"/>
  <c r="F19" i="17"/>
  <c r="G19" i="17" s="1"/>
  <c r="G18" i="17"/>
  <c r="E20" i="1" s="1"/>
  <c r="F19" i="16"/>
  <c r="G19" i="16" s="1"/>
  <c r="G18" i="16"/>
  <c r="C18" i="1"/>
  <c r="F17" i="15"/>
  <c r="G17" i="15" s="1"/>
  <c r="H17" i="15" s="1"/>
  <c r="H14" i="1"/>
  <c r="H19" i="17" l="1"/>
  <c r="E21" i="1"/>
  <c r="H18" i="16"/>
  <c r="D20" i="1"/>
  <c r="H19" i="16"/>
  <c r="D21" i="1"/>
  <c r="H19" i="18"/>
  <c r="F21" i="1"/>
  <c r="F18" i="19"/>
  <c r="G17" i="19"/>
  <c r="G19" i="1" s="1"/>
  <c r="H16" i="19"/>
  <c r="J18" i="1" s="1"/>
  <c r="K18" i="1" s="1"/>
  <c r="H18" i="18"/>
  <c r="H18" i="17"/>
  <c r="C19" i="1"/>
  <c r="F18" i="15"/>
  <c r="G18" i="15" s="1"/>
  <c r="H18" i="15" s="1"/>
  <c r="H15" i="1"/>
  <c r="F19" i="19" l="1"/>
  <c r="G19" i="19" s="1"/>
  <c r="G18" i="19"/>
  <c r="G20" i="1" s="1"/>
  <c r="H17" i="19"/>
  <c r="J19" i="1" s="1"/>
  <c r="K19" i="1" s="1"/>
  <c r="C20" i="1"/>
  <c r="F19" i="15"/>
  <c r="G19" i="15" s="1"/>
  <c r="H19" i="15" s="1"/>
  <c r="H16" i="1"/>
  <c r="H19" i="19" l="1"/>
  <c r="J21" i="1" s="1"/>
  <c r="K21" i="1" s="1"/>
  <c r="G21" i="1"/>
  <c r="H18" i="19"/>
  <c r="J20" i="1" s="1"/>
  <c r="K20" i="1" s="1"/>
  <c r="C21" i="1"/>
  <c r="H18" i="1"/>
  <c r="H17" i="1"/>
  <c r="H20" i="1" l="1"/>
  <c r="H19" i="1"/>
  <c r="H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C2" authorId="0" shapeId="0" xr:uid="{BB49C307-A664-461E-B76B-247C10EA374D}">
      <text>
        <r>
          <rPr>
            <b/>
            <sz val="9"/>
            <color indexed="81"/>
            <rFont val="Tahoma"/>
            <family val="2"/>
          </rPr>
          <t xml:space="preserve">Amortization Schedule (Next 15 Years): </t>
        </r>
        <r>
          <rPr>
            <sz val="9"/>
            <color indexed="81"/>
            <rFont val="Tahoma"/>
            <family val="2"/>
          </rPr>
          <t xml:space="preserve">Enter the details of your mortgage amortization schedule for the next 15 years. This includes:
- Interest paid each year
- Principal paid each year
- Ending loan balance each year
</t>
        </r>
      </text>
    </comment>
    <comment ref="G2" authorId="0" shapeId="0" xr:uid="{5DCC3AE7-B7B1-45D5-9395-5910B0FBA201}">
      <text>
        <r>
          <rPr>
            <b/>
            <sz val="9"/>
            <color indexed="81"/>
            <rFont val="Tahoma"/>
            <family val="2"/>
          </rPr>
          <t xml:space="preserve">LOC LTV Percentage: </t>
        </r>
        <r>
          <rPr>
            <sz val="9"/>
            <color indexed="81"/>
            <rFont val="Tahoma"/>
            <family val="2"/>
          </rPr>
          <t>Enter the Loan-to-Value (LTV) percentage of your readvanceable Line of Credit (LOC). This will calculate the available equity you can access through your LOC.</t>
        </r>
      </text>
    </comment>
    <comment ref="H2" authorId="0" shapeId="0" xr:uid="{3653E3C2-E9DC-4F48-AFDC-E3B6007E343C}">
      <text>
        <r>
          <rPr>
            <b/>
            <sz val="9"/>
            <color indexed="81"/>
            <rFont val="Tahoma"/>
            <family val="2"/>
          </rPr>
          <t>LOC ROI:</t>
        </r>
        <r>
          <rPr>
            <sz val="9"/>
            <color indexed="81"/>
            <rFont val="Tahoma"/>
            <family val="2"/>
          </rPr>
          <t xml:space="preserve"> As a savvy investor, you'll likely leverage your LOC. Enter your expected annual ROI from using the LOC funds. Important: Be sure to subtract the annual cost of servicing the LOC (interest payments, etc.) from your ROI calculation. This net ROI should reflect the true return you anticipate.</t>
        </r>
      </text>
    </comment>
    <comment ref="F4" authorId="0" shapeId="0" xr:uid="{BADE7BB1-5DC3-424E-8971-BA09F924F4C4}">
      <text>
        <r>
          <rPr>
            <b/>
            <sz val="9"/>
            <color indexed="81"/>
            <rFont val="Tahoma"/>
            <family val="2"/>
          </rPr>
          <t xml:space="preserve">Current Market Value: </t>
        </r>
        <r>
          <rPr>
            <sz val="9"/>
            <color indexed="81"/>
            <rFont val="Tahoma"/>
            <family val="2"/>
          </rPr>
          <t>Enter the current market value of your property. The spreadsheet will automatically calculate a projected 3% annual increase in value for each subsequent year.</t>
        </r>
      </text>
    </comment>
    <comment ref="I4" authorId="0" shapeId="0" xr:uid="{30440C9D-95D8-41F0-835C-3D728C5F82D9}">
      <text>
        <r>
          <rPr>
            <b/>
            <sz val="9"/>
            <color indexed="81"/>
            <rFont val="Tahoma"/>
            <family val="2"/>
          </rPr>
          <t xml:space="preserve">Annual Cash Flow: </t>
        </r>
        <r>
          <rPr>
            <sz val="9"/>
            <color indexed="81"/>
            <rFont val="Tahoma"/>
            <family val="2"/>
          </rPr>
          <t>Enter the property's projected annual cash flow (e.g., rental income minus expenses).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C2" authorId="0" shapeId="0" xr:uid="{C0CBD94A-068B-403E-ABA8-FE107E5B6240}">
      <text>
        <r>
          <rPr>
            <b/>
            <sz val="9"/>
            <color indexed="81"/>
            <rFont val="Tahoma"/>
            <family val="2"/>
          </rPr>
          <t xml:space="preserve">Amortization Schedule (Next 15 Years): </t>
        </r>
        <r>
          <rPr>
            <sz val="9"/>
            <color indexed="81"/>
            <rFont val="Tahoma"/>
            <family val="2"/>
          </rPr>
          <t xml:space="preserve">Enter the details of your mortgage amortization schedule for the next 15 years. This includes:
- Interest paid each year
- Principal paid each year
- Ending loan balance each year
</t>
        </r>
      </text>
    </comment>
    <comment ref="G2" authorId="0" shapeId="0" xr:uid="{D57806A0-05DD-42EF-B335-C26C842E50ED}">
      <text>
        <r>
          <rPr>
            <b/>
            <sz val="9"/>
            <color indexed="81"/>
            <rFont val="Tahoma"/>
            <family val="2"/>
          </rPr>
          <t xml:space="preserve">LOC LTV Percentage: </t>
        </r>
        <r>
          <rPr>
            <sz val="9"/>
            <color indexed="81"/>
            <rFont val="Tahoma"/>
            <family val="2"/>
          </rPr>
          <t>Enter the Loan-to-Value (LTV) percentage of your readvanceable Line of Credit (LOC). This will calculate the available equity you can access through your LOC.</t>
        </r>
      </text>
    </comment>
    <comment ref="H2" authorId="0" shapeId="0" xr:uid="{50A5DC81-4083-4456-AF5D-1C64608C51D1}">
      <text>
        <r>
          <rPr>
            <b/>
            <sz val="9"/>
            <color indexed="81"/>
            <rFont val="Tahoma"/>
            <family val="2"/>
          </rPr>
          <t>LOC ROI:</t>
        </r>
        <r>
          <rPr>
            <sz val="9"/>
            <color indexed="81"/>
            <rFont val="Tahoma"/>
            <family val="2"/>
          </rPr>
          <t xml:space="preserve"> As a savvy investor, you'll likely leverage your LOC. Enter your expected annual ROI from using the LOC funds. Important: Be sure to subtract the annual cost of servicing the LOC (interest payments, etc.) from your ROI calculation. This net ROI should reflect the true return you anticipate.</t>
        </r>
      </text>
    </comment>
    <comment ref="F4" authorId="0" shapeId="0" xr:uid="{8DE0572A-E5C2-4D7B-8195-0FCDB1B98B68}">
      <text>
        <r>
          <rPr>
            <b/>
            <sz val="9"/>
            <color indexed="81"/>
            <rFont val="Tahoma"/>
            <family val="2"/>
          </rPr>
          <t xml:space="preserve">Current Market Value: </t>
        </r>
        <r>
          <rPr>
            <sz val="9"/>
            <color indexed="81"/>
            <rFont val="Tahoma"/>
            <family val="2"/>
          </rPr>
          <t>Enter the current market value of your property. The spreadsheet will automatically calculate a projected 3% annual increase in value for each subsequent year.</t>
        </r>
      </text>
    </comment>
    <comment ref="I4" authorId="0" shapeId="0" xr:uid="{14A2017F-0C63-4E37-940A-C06A182F9436}">
      <text>
        <r>
          <rPr>
            <b/>
            <sz val="9"/>
            <color indexed="81"/>
            <rFont val="Tahoma"/>
            <family val="2"/>
          </rPr>
          <t xml:space="preserve">Annual Cash Flow: </t>
        </r>
        <r>
          <rPr>
            <sz val="9"/>
            <color indexed="81"/>
            <rFont val="Tahoma"/>
            <family val="2"/>
          </rPr>
          <t>Enter the property's projected annual cash flow (e.g., rental income minus expenses).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C2" authorId="0" shapeId="0" xr:uid="{52A5D1DC-8E83-47DA-AC47-698F7B177B4F}">
      <text>
        <r>
          <rPr>
            <b/>
            <sz val="9"/>
            <color indexed="81"/>
            <rFont val="Tahoma"/>
            <family val="2"/>
          </rPr>
          <t xml:space="preserve">Amortization Schedule (Next 15 Years): </t>
        </r>
        <r>
          <rPr>
            <sz val="9"/>
            <color indexed="81"/>
            <rFont val="Tahoma"/>
            <family val="2"/>
          </rPr>
          <t xml:space="preserve">Enter the details of your mortgage amortization schedule for the next 15 years. This includes:
- Interest paid each year
- Principal paid each year
- Ending loan balance each year
</t>
        </r>
      </text>
    </comment>
    <comment ref="G2" authorId="0" shapeId="0" xr:uid="{3A86F6B6-A630-49CD-9C7A-AD63FA853E0F}">
      <text>
        <r>
          <rPr>
            <b/>
            <sz val="9"/>
            <color indexed="81"/>
            <rFont val="Tahoma"/>
            <family val="2"/>
          </rPr>
          <t xml:space="preserve">LOC LTV Percentage: </t>
        </r>
        <r>
          <rPr>
            <sz val="9"/>
            <color indexed="81"/>
            <rFont val="Tahoma"/>
            <family val="2"/>
          </rPr>
          <t>Enter the Loan-to-Value (LTV) percentage of your readvanceable Line of Credit (LOC). This will calculate the available equity you can access through your LOC.</t>
        </r>
      </text>
    </comment>
    <comment ref="H2" authorId="0" shapeId="0" xr:uid="{24F7529F-7F7C-40F3-BB33-A1150FF8CE83}">
      <text>
        <r>
          <rPr>
            <b/>
            <sz val="9"/>
            <color indexed="81"/>
            <rFont val="Tahoma"/>
            <family val="2"/>
          </rPr>
          <t>LOC ROI:</t>
        </r>
        <r>
          <rPr>
            <sz val="9"/>
            <color indexed="81"/>
            <rFont val="Tahoma"/>
            <family val="2"/>
          </rPr>
          <t xml:space="preserve"> As a savvy investor, you'll likely leverage your LOC. Enter your expected annual ROI from using the LOC funds. Important: Be sure to subtract the annual cost of servicing the LOC (interest payments, etc.) from your ROI calculation. This net ROI should reflect the true return you anticipate.</t>
        </r>
      </text>
    </comment>
    <comment ref="F4" authorId="0" shapeId="0" xr:uid="{1B70B8BB-F208-49A9-B997-123BCB4C20EB}">
      <text>
        <r>
          <rPr>
            <b/>
            <sz val="9"/>
            <color indexed="81"/>
            <rFont val="Tahoma"/>
            <family val="2"/>
          </rPr>
          <t xml:space="preserve">Current Market Value: </t>
        </r>
        <r>
          <rPr>
            <sz val="9"/>
            <color indexed="81"/>
            <rFont val="Tahoma"/>
            <family val="2"/>
          </rPr>
          <t>Enter the current market value of your property. The spreadsheet will automatically calculate a projected 3% annual increase in value for each subsequent year.</t>
        </r>
      </text>
    </comment>
    <comment ref="I4" authorId="0" shapeId="0" xr:uid="{D092C83C-94EF-453C-B1B1-DD76A1B272F4}">
      <text>
        <r>
          <rPr>
            <b/>
            <sz val="9"/>
            <color indexed="81"/>
            <rFont val="Tahoma"/>
            <family val="2"/>
          </rPr>
          <t xml:space="preserve">Annual Cash Flow: </t>
        </r>
        <r>
          <rPr>
            <sz val="9"/>
            <color indexed="81"/>
            <rFont val="Tahoma"/>
            <family val="2"/>
          </rPr>
          <t>Enter the property's projected annual cash flow (e.g., rental income minus expenses).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C2" authorId="0" shapeId="0" xr:uid="{AE1E1A71-F852-414D-ADE9-8FC7225DD525}">
      <text>
        <r>
          <rPr>
            <b/>
            <sz val="9"/>
            <color indexed="81"/>
            <rFont val="Tahoma"/>
            <family val="2"/>
          </rPr>
          <t xml:space="preserve">Amortization Schedule (Next 15 Years): </t>
        </r>
        <r>
          <rPr>
            <sz val="9"/>
            <color indexed="81"/>
            <rFont val="Tahoma"/>
            <family val="2"/>
          </rPr>
          <t xml:space="preserve">Enter the details of your mortgage amortization schedule for the next 15 years. This includes:
- Interest paid each year
- Principal paid each year
- Ending loan balance each year
</t>
        </r>
      </text>
    </comment>
    <comment ref="G2" authorId="0" shapeId="0" xr:uid="{C30FC586-C0AB-4049-A3C3-33F173D7B43A}">
      <text>
        <r>
          <rPr>
            <b/>
            <sz val="9"/>
            <color indexed="81"/>
            <rFont val="Tahoma"/>
            <family val="2"/>
          </rPr>
          <t xml:space="preserve">LOC LTV Percentage: </t>
        </r>
        <r>
          <rPr>
            <sz val="9"/>
            <color indexed="81"/>
            <rFont val="Tahoma"/>
            <family val="2"/>
          </rPr>
          <t>Enter the Loan-to-Value (LTV) percentage of your readvanceable Line of Credit (LOC). This will calculate the available equity you can access through your LOC.</t>
        </r>
      </text>
    </comment>
    <comment ref="H2" authorId="0" shapeId="0" xr:uid="{F2850A55-9569-4342-ABC2-F9F5E2573093}">
      <text>
        <r>
          <rPr>
            <b/>
            <sz val="9"/>
            <color indexed="81"/>
            <rFont val="Tahoma"/>
            <family val="2"/>
          </rPr>
          <t>LOC ROI:</t>
        </r>
        <r>
          <rPr>
            <sz val="9"/>
            <color indexed="81"/>
            <rFont val="Tahoma"/>
            <family val="2"/>
          </rPr>
          <t xml:space="preserve"> As a savvy investor, you'll likely leverage your LOC. Enter your expected annual ROI from using the LOC funds. Important: Be sure to subtract the annual cost of servicing the LOC (interest payments, etc.) from your ROI calculation. This net ROI should reflect the true return you anticipate.</t>
        </r>
      </text>
    </comment>
    <comment ref="F4" authorId="0" shapeId="0" xr:uid="{7AAF1DC9-92F5-477A-8B14-B610A12DFFFD}">
      <text>
        <r>
          <rPr>
            <b/>
            <sz val="9"/>
            <color indexed="81"/>
            <rFont val="Tahoma"/>
            <family val="2"/>
          </rPr>
          <t xml:space="preserve">Current Market Value: </t>
        </r>
        <r>
          <rPr>
            <sz val="9"/>
            <color indexed="81"/>
            <rFont val="Tahoma"/>
            <family val="2"/>
          </rPr>
          <t>Enter the current market value of your property. The spreadsheet will automatically calculate a projected 3% annual increase in value for each subsequent year.</t>
        </r>
      </text>
    </comment>
    <comment ref="I4" authorId="0" shapeId="0" xr:uid="{4FB59DF8-37C0-4E99-B3B6-2CB85DEB538B}">
      <text>
        <r>
          <rPr>
            <b/>
            <sz val="9"/>
            <color indexed="81"/>
            <rFont val="Tahoma"/>
            <family val="2"/>
          </rPr>
          <t xml:space="preserve">Annual Cash Flow: </t>
        </r>
        <r>
          <rPr>
            <sz val="9"/>
            <color indexed="81"/>
            <rFont val="Tahoma"/>
            <family val="2"/>
          </rPr>
          <t>Enter the property's projected annual cash flow (e.g., rental income minus expenses).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Zerafa</author>
  </authors>
  <commentList>
    <comment ref="C2" authorId="0" shapeId="0" xr:uid="{7373963B-135A-4220-9049-4390AC5BC382}">
      <text>
        <r>
          <rPr>
            <b/>
            <sz val="9"/>
            <color indexed="81"/>
            <rFont val="Tahoma"/>
            <family val="2"/>
          </rPr>
          <t xml:space="preserve">Amortization Schedule (Next 15 Years): </t>
        </r>
        <r>
          <rPr>
            <sz val="9"/>
            <color indexed="81"/>
            <rFont val="Tahoma"/>
            <family val="2"/>
          </rPr>
          <t xml:space="preserve">Enter the details of your mortgage amortization schedule for the next 15 years. This includes:
- Interest paid each year
- Principal paid each year
- Ending loan balance each year
</t>
        </r>
      </text>
    </comment>
    <comment ref="G2" authorId="0" shapeId="0" xr:uid="{D639104E-909E-44BC-A265-76B048990310}">
      <text>
        <r>
          <rPr>
            <b/>
            <sz val="9"/>
            <color indexed="81"/>
            <rFont val="Tahoma"/>
            <family val="2"/>
          </rPr>
          <t xml:space="preserve">LOC LTV Percentage: </t>
        </r>
        <r>
          <rPr>
            <sz val="9"/>
            <color indexed="81"/>
            <rFont val="Tahoma"/>
            <family val="2"/>
          </rPr>
          <t>Enter the Loan-to-Value (LTV) percentage of your readvanceable Line of Credit (LOC). This will calculate the available equity you can access through your LOC.</t>
        </r>
      </text>
    </comment>
    <comment ref="H2" authorId="0" shapeId="0" xr:uid="{E4722633-3BCB-4959-B413-07064A8D77EA}">
      <text>
        <r>
          <rPr>
            <b/>
            <sz val="9"/>
            <color indexed="81"/>
            <rFont val="Tahoma"/>
            <family val="2"/>
          </rPr>
          <t>LOC ROI:</t>
        </r>
        <r>
          <rPr>
            <sz val="9"/>
            <color indexed="81"/>
            <rFont val="Tahoma"/>
            <family val="2"/>
          </rPr>
          <t xml:space="preserve"> As a savvy investor, you'll likely leverage your LOC. Enter your expected annual ROI from using the LOC funds. Important: Be sure to subtract the annual cost of servicing the LOC (interest payments, etc.) from your ROI calculation. This net ROI should reflect the true return you anticipate.</t>
        </r>
      </text>
    </comment>
    <comment ref="F4" authorId="0" shapeId="0" xr:uid="{B6D8539C-72BF-40F1-B71E-D7D59016D53C}">
      <text>
        <r>
          <rPr>
            <b/>
            <sz val="9"/>
            <color indexed="81"/>
            <rFont val="Tahoma"/>
            <family val="2"/>
          </rPr>
          <t xml:space="preserve">Current Market Value: </t>
        </r>
        <r>
          <rPr>
            <sz val="9"/>
            <color indexed="81"/>
            <rFont val="Tahoma"/>
            <family val="2"/>
          </rPr>
          <t>Enter the current market value of your property. The spreadsheet will automatically calculate a projected 3% annual increase in value for each subsequent year.</t>
        </r>
      </text>
    </comment>
    <comment ref="I4" authorId="0" shapeId="0" xr:uid="{76E2AA25-3607-40DB-AE33-0043204ACF47}">
      <text>
        <r>
          <rPr>
            <b/>
            <sz val="9"/>
            <color indexed="81"/>
            <rFont val="Tahoma"/>
            <family val="2"/>
          </rPr>
          <t xml:space="preserve">Annual Cash Flow: </t>
        </r>
        <r>
          <rPr>
            <sz val="9"/>
            <color indexed="81"/>
            <rFont val="Tahoma"/>
            <family val="2"/>
          </rPr>
          <t>Enter the property's projected annual cash flow (e.g., rental income minus expenses).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<sst xmlns="http://schemas.openxmlformats.org/spreadsheetml/2006/main" count="93" uniqueCount="38">
  <si>
    <t>The Power of Buy and Hold™</t>
  </si>
  <si>
    <t>About</t>
  </si>
  <si>
    <r>
      <t xml:space="preserve">Discover how the proven Buy and Hold investment strategy can unlock your financial potential with "The Power of Buy and Hold" spreadsheet. This easy-to-use tool showcases the long-term benefits of leveraging your real estate investments.
With this spreadsheet, you’ll be able to:
</t>
    </r>
    <r>
      <rPr>
        <b/>
        <sz val="12"/>
        <color theme="4"/>
        <rFont val="Wingdings"/>
        <charset val="2"/>
      </rPr>
      <t xml:space="preserve">ü </t>
    </r>
    <r>
      <rPr>
        <sz val="11"/>
        <color theme="1"/>
        <rFont val="Arial"/>
        <family val="2"/>
        <scheme val="minor"/>
      </rPr>
      <t xml:space="preserve">Visualize the financial impact of paying down your mortgage and recapturing principal.
</t>
    </r>
    <r>
      <rPr>
        <b/>
        <sz val="12"/>
        <color theme="4"/>
        <rFont val="Wingdings"/>
        <charset val="2"/>
      </rPr>
      <t>ü</t>
    </r>
    <r>
      <rPr>
        <sz val="11"/>
        <color theme="1"/>
        <rFont val="Wingdings"/>
        <charset val="2"/>
      </rPr>
      <t xml:space="preserve"> </t>
    </r>
    <r>
      <rPr>
        <sz val="11"/>
        <color theme="1"/>
        <rFont val="Arial"/>
        <family val="2"/>
        <scheme val="minor"/>
      </rPr>
      <t xml:space="preserve">See how leveraging equity through re-advanceable mortgages can accelerate your wealth-building.
</t>
    </r>
    <r>
      <rPr>
        <b/>
        <sz val="12"/>
        <color theme="4"/>
        <rFont val="Wingdings"/>
        <charset val="2"/>
      </rPr>
      <t xml:space="preserve">ü </t>
    </r>
    <r>
      <rPr>
        <sz val="11"/>
        <color theme="1"/>
        <rFont val="Arial"/>
        <family val="2"/>
        <scheme val="minor"/>
      </rPr>
      <t xml:space="preserve">Explore the income potential of private lending based on your expected ROI.
</t>
    </r>
    <r>
      <rPr>
        <b/>
        <sz val="12"/>
        <color theme="4"/>
        <rFont val="Wingdings"/>
        <charset val="2"/>
      </rPr>
      <t xml:space="preserve">ü </t>
    </r>
    <r>
      <rPr>
        <sz val="11"/>
        <color theme="1"/>
        <rFont val="Arial"/>
        <family val="2"/>
        <scheme val="minor"/>
      </rPr>
      <t xml:space="preserve">Combine property cash flow and investment returns to project your total annual income.
</t>
    </r>
    <r>
      <rPr>
        <b/>
        <sz val="12"/>
        <color theme="4"/>
        <rFont val="Wingdings"/>
        <charset val="2"/>
      </rPr>
      <t xml:space="preserve">ü </t>
    </r>
    <r>
      <rPr>
        <sz val="11"/>
        <color theme="1"/>
        <rFont val="Arial"/>
        <family val="2"/>
        <scheme val="minor"/>
      </rPr>
      <t xml:space="preserve">Access a clear, auto-generated summary that reveals your available leverage and income potential </t>
    </r>
  </si>
  <si>
    <t>How to Use "The Power of Buy and Hold" Tool</t>
  </si>
  <si>
    <r>
      <rPr>
        <sz val="11"/>
        <rFont val="Arial"/>
        <family val="2"/>
        <scheme val="minor"/>
      </rPr>
      <t>Enter data in the</t>
    </r>
    <r>
      <rPr>
        <sz val="11"/>
        <color theme="2"/>
        <rFont val="Arial"/>
        <family val="2"/>
        <scheme val="minor"/>
      </rPr>
      <t xml:space="preserve"> blue-highlighted cells</t>
    </r>
  </si>
  <si>
    <t>This spreadsheet helps you analyze your investment properties and understand the power of buy and hold.  Follow these steps:</t>
  </si>
  <si>
    <r>
      <rPr>
        <b/>
        <sz val="11"/>
        <color theme="1"/>
        <rFont val="Arial"/>
        <family val="2"/>
        <scheme val="minor"/>
      </rPr>
      <t>1. Summary Sheet</t>
    </r>
    <r>
      <rPr>
        <sz val="11"/>
        <color theme="1"/>
        <rFont val="Arial"/>
        <family val="2"/>
        <scheme val="minor"/>
      </rPr>
      <t xml:space="preserve">
</t>
    </r>
  </si>
  <si>
    <t>In the designated cell, enter your current age. This information will be used for future calculations and projections.</t>
  </si>
  <si>
    <t xml:space="preserve">2. Property Sheets (Primary Residence and Subsequent Properties)
</t>
  </si>
  <si>
    <r>
      <t xml:space="preserve">Each property has its own dedicated sheet. The process is the same for all properties.  </t>
    </r>
    <r>
      <rPr>
        <b/>
        <i/>
        <sz val="11"/>
        <color theme="1"/>
        <rFont val="Arial"/>
        <family val="2"/>
        <scheme val="minor"/>
      </rPr>
      <t xml:space="preserve">NOTE: The Primary Residence sheet has been inputted as an example; please update with your details.
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Amortization Schedule (Next 15 Years):</t>
    </r>
    <r>
      <rPr>
        <sz val="11"/>
        <color theme="1"/>
        <rFont val="Arial"/>
        <family val="2"/>
        <scheme val="minor"/>
      </rPr>
      <t xml:space="preserve"> Enter the details of your mortgage amortization schedule for the next 15 years. This includes:
</t>
    </r>
    <r>
      <rPr>
        <sz val="11"/>
        <color theme="1"/>
        <rFont val="Wingdings"/>
        <charset val="2"/>
      </rPr>
      <t xml:space="preserve"> </t>
    </r>
    <r>
      <rPr>
        <sz val="11"/>
        <color theme="1"/>
        <rFont val="Arial"/>
        <family val="2"/>
        <scheme val="minor"/>
      </rPr>
      <t xml:space="preserve">Interest paid each year
</t>
    </r>
    <r>
      <rPr>
        <sz val="11"/>
        <color theme="1"/>
        <rFont val="Wingdings"/>
        <charset val="2"/>
      </rPr>
      <t></t>
    </r>
    <r>
      <rPr>
        <sz val="9.35"/>
        <color theme="1"/>
        <rFont val="Arial"/>
        <family val="2"/>
      </rPr>
      <t xml:space="preserve">    </t>
    </r>
    <r>
      <rPr>
        <sz val="11"/>
        <color theme="1"/>
        <rFont val="Arial"/>
        <family val="2"/>
        <scheme val="minor"/>
      </rPr>
      <t xml:space="preserve">Principal paid each year
</t>
    </r>
    <r>
      <rPr>
        <sz val="11"/>
        <color theme="1"/>
        <rFont val="Wingdings"/>
        <charset val="2"/>
      </rPr>
      <t xml:space="preserve"> </t>
    </r>
    <r>
      <rPr>
        <sz val="11"/>
        <color theme="1"/>
        <rFont val="Arial"/>
        <family val="2"/>
        <scheme val="minor"/>
      </rPr>
      <t xml:space="preserve">Ending loan balance each year
</t>
    </r>
    <r>
      <rPr>
        <b/>
        <sz val="11"/>
        <color theme="1"/>
        <rFont val="Arial"/>
        <family val="2"/>
        <scheme val="minor"/>
      </rPr>
      <t>Current Market Value:</t>
    </r>
    <r>
      <rPr>
        <sz val="11"/>
        <color theme="1"/>
        <rFont val="Arial"/>
        <family val="2"/>
        <scheme val="minor"/>
      </rPr>
      <t xml:space="preserve"> Enter the current market value of your property. The spreadsheet will automatically calculate a projected 3% annual increase in value for each subsequent year.
</t>
    </r>
    <r>
      <rPr>
        <b/>
        <sz val="11"/>
        <color theme="1"/>
        <rFont val="Arial"/>
        <family val="2"/>
        <scheme val="minor"/>
      </rPr>
      <t xml:space="preserve">LOC LTV Percentage: </t>
    </r>
    <r>
      <rPr>
        <sz val="11"/>
        <color theme="1"/>
        <rFont val="Arial"/>
        <family val="2"/>
        <scheme val="minor"/>
      </rPr>
      <t xml:space="preserve">Enter the Loan-to-Value (LTV) percentage of your readvanceable Line of Credit (LOC). This will calculate the available equity you can access through your LOC.
</t>
    </r>
    <r>
      <rPr>
        <b/>
        <sz val="11"/>
        <color theme="1"/>
        <rFont val="Arial"/>
        <family val="2"/>
        <scheme val="minor"/>
      </rPr>
      <t>LOC ROI:</t>
    </r>
    <r>
      <rPr>
        <sz val="11"/>
        <color theme="1"/>
        <rFont val="Arial"/>
        <family val="2"/>
        <scheme val="minor"/>
      </rPr>
      <t xml:space="preserve"> As a savvy investor, you'll likely leverage your LOC. Enter your expected annual ROI from using the LOC funds. Important: Be sure to subtract the annual cost of servicing the LOC (interest payments, etc.) from your ROI calculation. This net ROI should reflect the true return you anticipate.
</t>
    </r>
    <r>
      <rPr>
        <b/>
        <sz val="11"/>
        <color theme="1"/>
        <rFont val="Arial"/>
        <family val="2"/>
        <scheme val="minor"/>
      </rPr>
      <t>Annual Cash Flow:</t>
    </r>
    <r>
      <rPr>
        <sz val="11"/>
        <color theme="1"/>
        <rFont val="Arial"/>
        <family val="2"/>
        <scheme val="minor"/>
      </rPr>
      <t xml:space="preserve"> Enter the property's projected annual cash flow (e.g., rental income minus expenses).</t>
    </r>
  </si>
  <si>
    <t>3. Reviewing the Summary Sheet:</t>
  </si>
  <si>
    <t xml:space="preserve">The Summary sheet will automatically aggregate the data you entered for each property, showing you the overall performance of your portfolio and demonstrating the long-term benefits of a buy and hold investment strategy. </t>
  </si>
  <si>
    <t>NeIA-A25-v2</t>
  </si>
  <si>
    <t>Enter data in the blue-highlighted cells</t>
  </si>
  <si>
    <t>Property Leverage - What is available to me?</t>
  </si>
  <si>
    <t>Income Streams</t>
  </si>
  <si>
    <t>Year</t>
  </si>
  <si>
    <t>Your Age</t>
  </si>
  <si>
    <t>Primary Residence</t>
  </si>
  <si>
    <t>1st Rental Property</t>
  </si>
  <si>
    <t>2nd Rental Property</t>
  </si>
  <si>
    <t>3rd Rental Property</t>
  </si>
  <si>
    <t>4th Rental Property</t>
  </si>
  <si>
    <t>Total LOC Available</t>
  </si>
  <si>
    <t>Annual Property 
Cash Flow</t>
  </si>
  <si>
    <t>Private Lending Earning Potential</t>
  </si>
  <si>
    <t>Combined Revenue</t>
  </si>
  <si>
    <t>Amortization Schedule</t>
  </si>
  <si>
    <t xml:space="preserve">Enter your LOC LTV </t>
  </si>
  <si>
    <t>LOC ROI</t>
  </si>
  <si>
    <t>Interest</t>
  </si>
  <si>
    <t>Principal</t>
  </si>
  <si>
    <t>Ending Balance</t>
  </si>
  <si>
    <t>Current Market Value</t>
  </si>
  <si>
    <t>Principal Recapture
LOC Available</t>
  </si>
  <si>
    <t>Earning potential</t>
  </si>
  <si>
    <t>Annual Cash Flow</t>
  </si>
  <si>
    <t>Property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</si>
</sst>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.00"/>
  </numFmts>
  <fonts count="2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sz val="12"/>
      <color rgb="FFDDDDDD"/>
      <name val="Arial"/>
      <family val="2"/>
      <scheme val="minor"/>
    </font>
    <font>
      <b/>
      <sz val="24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theme="1"/>
      <name val="Arial Unicode MS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color theme="0"/>
      <name val="Arial"/>
      <family val="2"/>
    </font>
    <font>
      <sz val="11"/>
      <color theme="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4"/>
      <name val="Arial"/>
      <family val="2"/>
      <scheme val="minor"/>
    </font>
    <font>
      <sz val="9.35"/>
      <color theme="1"/>
      <name val="Arial"/>
      <family val="2"/>
    </font>
    <font>
      <sz val="11"/>
      <color theme="1"/>
      <name val="Wingdings"/>
      <charset val="2"/>
    </font>
    <font>
      <b/>
      <sz val="12"/>
      <color theme="4"/>
      <name val="Wingdings"/>
      <charset val="2"/>
    </font>
    <font>
      <sz val="11"/>
      <name val="Arial"/>
      <family val="2"/>
      <scheme val="minor"/>
    </font>
    <font>
      <b/>
      <sz val="9"/>
      <color indexed="81"/>
      <name val="Tahoma"/>
      <family val="2"/>
    </font>
    <font>
      <b/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3" borderId="16" xfId="0" applyFont="1" applyFill="1" applyBorder="1" applyProtection="1">
      <protection locked="0"/>
    </xf>
    <xf numFmtId="8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10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21" xfId="2" applyFont="1" applyFill="1" applyBorder="1" applyProtection="1">
      <protection locked="0"/>
    </xf>
    <xf numFmtId="8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9" xfId="0" applyNumberFormat="1" applyFont="1" applyFill="1" applyBorder="1" applyAlignment="1" applyProtection="1">
      <alignment horizontal="right" vertical="center" wrapText="1"/>
      <protection locked="0"/>
    </xf>
    <xf numFmtId="8" fontId="7" fillId="3" borderId="11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21" xfId="2" applyFont="1" applyFill="1" applyBorder="1" applyAlignment="1" applyProtection="1">
      <alignment wrapText="1"/>
      <protection locked="0"/>
    </xf>
    <xf numFmtId="167" fontId="7" fillId="3" borderId="22" xfId="0" applyNumberFormat="1" applyFont="1" applyFill="1" applyBorder="1" applyAlignment="1" applyProtection="1">
      <alignment horizontal="right" vertical="center" wrapText="1"/>
      <protection locked="0"/>
    </xf>
    <xf numFmtId="167" fontId="6" fillId="3" borderId="22" xfId="0" applyNumberFormat="1" applyFont="1" applyFill="1" applyBorder="1" applyProtection="1">
      <protection locked="0"/>
    </xf>
    <xf numFmtId="167" fontId="6" fillId="3" borderId="20" xfId="0" applyNumberFormat="1" applyFont="1" applyFill="1" applyBorder="1" applyProtection="1">
      <protection locked="0"/>
    </xf>
    <xf numFmtId="167" fontId="6" fillId="0" borderId="16" xfId="1" applyNumberFormat="1" applyFont="1" applyFill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1" xfId="0" applyFont="1" applyBorder="1" applyProtection="1">
      <protection hidden="1"/>
    </xf>
    <xf numFmtId="167" fontId="6" fillId="0" borderId="1" xfId="1" applyNumberFormat="1" applyFont="1" applyFill="1" applyBorder="1" applyProtection="1">
      <protection hidden="1"/>
    </xf>
    <xf numFmtId="164" fontId="6" fillId="4" borderId="1" xfId="1" applyNumberFormat="1" applyFont="1" applyFill="1" applyBorder="1" applyProtection="1">
      <protection hidden="1"/>
    </xf>
    <xf numFmtId="167" fontId="6" fillId="4" borderId="8" xfId="1" applyNumberFormat="1" applyFont="1" applyFill="1" applyBorder="1" applyProtection="1">
      <protection hidden="1"/>
    </xf>
    <xf numFmtId="165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6" fillId="0" borderId="9" xfId="0" applyFont="1" applyBorder="1" applyProtection="1">
      <protection hidden="1"/>
    </xf>
    <xf numFmtId="0" fontId="6" fillId="0" borderId="10" xfId="0" applyFont="1" applyBorder="1" applyProtection="1">
      <protection hidden="1"/>
    </xf>
    <xf numFmtId="167" fontId="6" fillId="0" borderId="10" xfId="1" applyNumberFormat="1" applyFont="1" applyFill="1" applyBorder="1" applyProtection="1">
      <protection hidden="1"/>
    </xf>
    <xf numFmtId="164" fontId="6" fillId="4" borderId="10" xfId="1" applyNumberFormat="1" applyFont="1" applyFill="1" applyBorder="1" applyProtection="1">
      <protection hidden="1"/>
    </xf>
    <xf numFmtId="0" fontId="2" fillId="0" borderId="0" xfId="0" applyFont="1" applyProtection="1">
      <protection hidden="1"/>
    </xf>
    <xf numFmtId="166" fontId="0" fillId="0" borderId="0" xfId="1" applyNumberFormat="1" applyFont="1" applyFill="1" applyProtection="1">
      <protection hidden="1"/>
    </xf>
    <xf numFmtId="164" fontId="6" fillId="4" borderId="16" xfId="1" applyNumberFormat="1" applyFont="1" applyFill="1" applyBorder="1" applyProtection="1">
      <protection hidden="1"/>
    </xf>
    <xf numFmtId="0" fontId="6" fillId="0" borderId="15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4" fontId="5" fillId="2" borderId="0" xfId="0" applyNumberFormat="1" applyFont="1" applyFill="1" applyAlignment="1" applyProtection="1">
      <alignment horizontal="left" vertical="center" wrapText="1"/>
      <protection hidden="1"/>
    </xf>
    <xf numFmtId="4" fontId="5" fillId="0" borderId="0" xfId="0" applyNumberFormat="1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4" borderId="13" xfId="0" applyFont="1" applyFill="1" applyBorder="1" applyAlignment="1" applyProtection="1">
      <alignment horizontal="center" vertical="center" wrapText="1"/>
      <protection hidden="1"/>
    </xf>
    <xf numFmtId="166" fontId="13" fillId="4" borderId="14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0" borderId="19" xfId="0" applyFont="1" applyBorder="1" applyAlignment="1" applyProtection="1">
      <alignment wrapText="1"/>
      <protection hidden="1"/>
    </xf>
    <xf numFmtId="0" fontId="12" fillId="0" borderId="7" xfId="0" applyFont="1" applyBorder="1" applyAlignment="1" applyProtection="1">
      <alignment wrapText="1"/>
      <protection hidden="1"/>
    </xf>
    <xf numFmtId="0" fontId="12" fillId="0" borderId="1" xfId="0" applyFont="1" applyBorder="1" applyAlignment="1" applyProtection="1">
      <alignment wrapText="1"/>
      <protection hidden="1"/>
    </xf>
    <xf numFmtId="0" fontId="12" fillId="0" borderId="8" xfId="0" applyFont="1" applyBorder="1" applyAlignment="1" applyProtection="1">
      <alignment wrapText="1"/>
      <protection hidden="1"/>
    </xf>
    <xf numFmtId="0" fontId="13" fillId="0" borderId="22" xfId="0" applyFont="1" applyBorder="1" applyAlignment="1" applyProtection="1">
      <alignment wrapText="1"/>
      <protection hidden="1"/>
    </xf>
    <xf numFmtId="0" fontId="12" fillId="0" borderId="22" xfId="0" applyFont="1" applyBorder="1" applyAlignment="1" applyProtection="1">
      <alignment wrapText="1"/>
      <protection hidden="1"/>
    </xf>
    <xf numFmtId="0" fontId="12" fillId="0" borderId="19" xfId="0" applyFont="1" applyBorder="1" applyAlignment="1" applyProtection="1">
      <alignment wrapText="1"/>
      <protection hidden="1"/>
    </xf>
    <xf numFmtId="0" fontId="6" fillId="0" borderId="22" xfId="0" applyFont="1" applyBorder="1" applyProtection="1">
      <protection hidden="1"/>
    </xf>
    <xf numFmtId="167" fontId="6" fillId="0" borderId="22" xfId="1" applyNumberFormat="1" applyFont="1" applyFill="1" applyBorder="1" applyProtection="1">
      <protection hidden="1"/>
    </xf>
    <xf numFmtId="167" fontId="6" fillId="0" borderId="22" xfId="0" applyNumberFormat="1" applyFont="1" applyBorder="1" applyProtection="1">
      <protection hidden="1"/>
    </xf>
    <xf numFmtId="0" fontId="6" fillId="0" borderId="20" xfId="0" applyFont="1" applyBorder="1" applyProtection="1">
      <protection hidden="1"/>
    </xf>
    <xf numFmtId="167" fontId="6" fillId="0" borderId="20" xfId="1" applyNumberFormat="1" applyFont="1" applyFill="1" applyBorder="1" applyProtection="1">
      <protection hidden="1"/>
    </xf>
    <xf numFmtId="167" fontId="6" fillId="0" borderId="20" xfId="0" applyNumberFormat="1" applyFont="1" applyBorder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166" fontId="10" fillId="0" borderId="0" xfId="1" applyNumberFormat="1" applyFont="1" applyProtection="1">
      <protection hidden="1"/>
    </xf>
    <xf numFmtId="0" fontId="6" fillId="0" borderId="0" xfId="0" applyFont="1" applyProtection="1">
      <protection hidden="1"/>
    </xf>
    <xf numFmtId="166" fontId="6" fillId="0" borderId="0" xfId="1" applyNumberFormat="1" applyFont="1" applyProtection="1">
      <protection hidden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4" fontId="16" fillId="0" borderId="0" xfId="0" applyNumberFormat="1" applyFont="1" applyAlignment="1" applyProtection="1">
      <alignment horizontal="left" vertical="center" wrapText="1"/>
      <protection hidden="1"/>
    </xf>
    <xf numFmtId="4" fontId="16" fillId="0" borderId="0" xfId="0" applyNumberFormat="1" applyFont="1" applyAlignment="1" applyProtection="1">
      <alignment vertical="center" wrapText="1"/>
      <protection hidden="1"/>
    </xf>
    <xf numFmtId="0" fontId="0" fillId="0" borderId="1" xfId="0" applyBorder="1" applyAlignment="1">
      <alignment horizontal="left" vertical="top" wrapText="1"/>
    </xf>
    <xf numFmtId="0" fontId="18" fillId="0" borderId="16" xfId="0" applyFont="1" applyBorder="1"/>
    <xf numFmtId="0" fontId="0" fillId="0" borderId="16" xfId="0" applyBorder="1"/>
    <xf numFmtId="0" fontId="13" fillId="0" borderId="18" xfId="0" applyFont="1" applyBorder="1" applyAlignment="1" applyProtection="1">
      <alignment wrapText="1"/>
      <protection hidden="1"/>
    </xf>
    <xf numFmtId="166" fontId="13" fillId="0" borderId="19" xfId="1" applyNumberFormat="1" applyFont="1" applyBorder="1" applyProtection="1"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3" fillId="5" borderId="5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Alignment="1" applyProtection="1">
      <alignment horizontal="left" vertical="center" wrapText="1"/>
      <protection hidden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4" fontId="22" fillId="0" borderId="1" xfId="0" applyNumberFormat="1" applyFont="1" applyBorder="1" applyAlignment="1" applyProtection="1">
      <alignment horizontal="left" vertical="top" wrapText="1"/>
      <protection hidden="1"/>
    </xf>
    <xf numFmtId="4" fontId="16" fillId="0" borderId="1" xfId="0" applyNumberFormat="1" applyFont="1" applyBorder="1" applyAlignment="1" applyProtection="1">
      <alignment horizontal="left" vertical="top" wrapText="1"/>
      <protection hidden="1"/>
    </xf>
    <xf numFmtId="4" fontId="16" fillId="0" borderId="1" xfId="0" applyNumberFormat="1" applyFont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4" fontId="16" fillId="2" borderId="17" xfId="0" applyNumberFormat="1" applyFont="1" applyFill="1" applyBorder="1" applyAlignment="1" applyProtection="1">
      <alignment horizontal="left" vertical="center" wrapText="1"/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5D1EF"/>
      <color rgb="FF41B6E6"/>
      <color rgb="FF0084CA"/>
      <color rgb="FF060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MP Template 2024">
  <a:themeElements>
    <a:clrScheme name="Keyspire 2024">
      <a:dk1>
        <a:sysClr val="windowText" lastClr="000000"/>
      </a:dk1>
      <a:lt1>
        <a:srgbClr val="F7F8FB"/>
      </a:lt1>
      <a:dk2>
        <a:srgbClr val="06038D"/>
      </a:dk2>
      <a:lt2>
        <a:srgbClr val="41B6E6"/>
      </a:lt2>
      <a:accent1>
        <a:srgbClr val="0084CA"/>
      </a:accent1>
      <a:accent2>
        <a:srgbClr val="47D7AC"/>
      </a:accent2>
      <a:accent3>
        <a:srgbClr val="00B140"/>
      </a:accent3>
      <a:accent4>
        <a:srgbClr val="F93833"/>
      </a:accent4>
      <a:accent5>
        <a:srgbClr val="F68D2E"/>
      </a:accent5>
      <a:accent6>
        <a:srgbClr val="F1B434"/>
      </a:accent6>
      <a:hlink>
        <a:srgbClr val="0033A0"/>
      </a:hlink>
      <a:folHlink>
        <a:srgbClr val="A15B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P Template 2024" id="{9D644E65-2C45-40B1-AB8B-36650A7883B2}" vid="{9869F2B0-5FAD-4EE2-9E73-A81A25CCADD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C645-799B-453B-AE0D-E2AFA51B6879}">
  <dimension ref="A1:Q12"/>
  <sheetViews>
    <sheetView tabSelected="1" topLeftCell="A7" zoomScale="85" zoomScaleNormal="85" workbookViewId="0">
      <selection activeCell="F11" sqref="F11"/>
    </sheetView>
  </sheetViews>
  <sheetFormatPr defaultRowHeight="13.9"/>
  <cols>
    <col min="1" max="1" width="22.25" customWidth="1"/>
    <col min="2" max="2" width="106.625" customWidth="1"/>
  </cols>
  <sheetData>
    <row r="1" spans="1:17" s="30" customFormat="1" ht="33.75" customHeight="1">
      <c r="A1" s="72" t="e" vm="1">
        <v>#VALUE!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s="30" customFormat="1" ht="21.6" customHeight="1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31"/>
      <c r="M2" s="31"/>
      <c r="N2" s="31"/>
      <c r="O2" s="31"/>
      <c r="P2" s="31"/>
      <c r="Q2" s="31"/>
    </row>
    <row r="3" spans="1:17" s="30" customFormat="1" ht="27.6" customHeight="1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31"/>
      <c r="M3" s="31"/>
      <c r="N3" s="31"/>
      <c r="O3" s="31"/>
      <c r="P3" s="31"/>
      <c r="Q3" s="31"/>
    </row>
    <row r="4" spans="1:17" ht="10.9" customHeight="1" thickBot="1"/>
    <row r="5" spans="1:17" ht="20.100000000000001">
      <c r="A5" s="81" t="s">
        <v>1</v>
      </c>
      <c r="B5" s="82"/>
    </row>
    <row r="6" spans="1:17" ht="147.94999999999999" customHeight="1" thickBot="1">
      <c r="A6" s="76" t="s">
        <v>2</v>
      </c>
      <c r="B6" s="77"/>
    </row>
    <row r="7" spans="1:17" ht="38.1" customHeight="1">
      <c r="A7" s="68" t="s">
        <v>3</v>
      </c>
      <c r="B7" s="69"/>
    </row>
    <row r="8" spans="1:17" ht="20.45" customHeight="1">
      <c r="A8" s="80" t="s">
        <v>4</v>
      </c>
      <c r="B8" s="80"/>
      <c r="C8" s="66"/>
    </row>
    <row r="9" spans="1:17" ht="27" customHeight="1">
      <c r="A9" s="78" t="s">
        <v>5</v>
      </c>
      <c r="B9" s="79"/>
      <c r="C9" s="65"/>
    </row>
    <row r="10" spans="1:17" ht="28.15">
      <c r="A10" s="62" t="s">
        <v>6</v>
      </c>
      <c r="B10" s="63" t="s">
        <v>7</v>
      </c>
    </row>
    <row r="11" spans="1:17" ht="273.95" customHeight="1">
      <c r="A11" s="64" t="s">
        <v>8</v>
      </c>
      <c r="B11" s="62" t="s">
        <v>9</v>
      </c>
    </row>
    <row r="12" spans="1:17" ht="39" customHeight="1">
      <c r="A12" s="64" t="s">
        <v>10</v>
      </c>
      <c r="B12" s="67" t="s">
        <v>11</v>
      </c>
    </row>
  </sheetData>
  <sheetProtection algorithmName="SHA-512" hashValue="4PXZwFts1q9iqYWKTmFbefrWdD/6EIj2XtEtVLDs1NrUp7hs/9/3+Lj6Vlv9iOanDlvAlA2tXDxXaOjlSbGxDg==" saltValue="7fmEpfvqP0VLXvbRdtfKKQ==" spinCount="100000" sheet="1" objects="1" scenarios="1"/>
  <mergeCells count="6">
    <mergeCell ref="A1:K1"/>
    <mergeCell ref="A2:K3"/>
    <mergeCell ref="A6:B6"/>
    <mergeCell ref="A9:B9"/>
    <mergeCell ref="A8:B8"/>
    <mergeCell ref="A5:B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609F-C3C7-4782-82E5-FC0217D64188}">
  <sheetPr>
    <pageSetUpPr autoPageBreaks="0" fitToPage="1"/>
  </sheetPr>
  <dimension ref="A1:Q21"/>
  <sheetViews>
    <sheetView zoomScale="85" zoomScaleNormal="85" workbookViewId="0">
      <selection activeCell="B8" sqref="B8"/>
    </sheetView>
  </sheetViews>
  <sheetFormatPr defaultColWidth="8.875" defaultRowHeight="13.9"/>
  <cols>
    <col min="1" max="2" width="8.875" style="21"/>
    <col min="3" max="8" width="15.625" style="21" customWidth="1"/>
    <col min="9" max="9" width="19.5" style="21" customWidth="1"/>
    <col min="10" max="10" width="17.25" style="26" customWidth="1"/>
    <col min="11" max="11" width="18.25" style="27" customWidth="1"/>
    <col min="12" max="16384" width="8.875" style="21"/>
  </cols>
  <sheetData>
    <row r="1" spans="1:17" s="30" customFormat="1" ht="33.75" customHeight="1">
      <c r="A1" s="72" t="e" vm="1">
        <v>#VALUE!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s="30" customFormat="1" ht="21.6" customHeight="1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31"/>
      <c r="M2" s="31"/>
      <c r="N2" s="31"/>
      <c r="O2" s="31"/>
      <c r="P2" s="31"/>
      <c r="Q2" s="31"/>
    </row>
    <row r="3" spans="1:17" s="30" customFormat="1" ht="27.6" customHeight="1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31"/>
      <c r="M3" s="31"/>
      <c r="N3" s="31"/>
      <c r="O3" s="31"/>
      <c r="P3" s="31"/>
      <c r="Q3" s="31"/>
    </row>
    <row r="4" spans="1:17" s="30" customFormat="1" ht="17.649999999999999" customHeight="1" thickBot="1">
      <c r="A4" s="86" t="s">
        <v>12</v>
      </c>
      <c r="B4" s="87"/>
      <c r="C4" s="91" t="s">
        <v>13</v>
      </c>
      <c r="D4" s="91"/>
      <c r="E4" s="91"/>
      <c r="F4" s="32"/>
      <c r="G4" s="32"/>
      <c r="H4" s="32"/>
      <c r="I4" s="32"/>
      <c r="J4" s="32"/>
      <c r="K4" s="32"/>
      <c r="L4" s="33"/>
      <c r="M4" s="33"/>
      <c r="N4" s="33"/>
      <c r="O4" s="33"/>
      <c r="P4" s="33"/>
      <c r="Q4" s="33"/>
    </row>
    <row r="5" spans="1:17" s="36" customFormat="1" ht="61.5" customHeight="1" thickBot="1">
      <c r="A5" s="34"/>
      <c r="B5" s="34"/>
      <c r="C5" s="83" t="s">
        <v>14</v>
      </c>
      <c r="D5" s="84"/>
      <c r="E5" s="84"/>
      <c r="F5" s="84"/>
      <c r="G5" s="84"/>
      <c r="H5" s="85"/>
      <c r="I5" s="88" t="s">
        <v>15</v>
      </c>
      <c r="J5" s="89"/>
      <c r="K5" s="90"/>
      <c r="L5" s="35"/>
    </row>
    <row r="6" spans="1:17" s="41" customFormat="1" ht="28.5" thickBot="1">
      <c r="A6" s="37" t="s">
        <v>16</v>
      </c>
      <c r="B6" s="38" t="s">
        <v>17</v>
      </c>
      <c r="C6" s="38" t="s">
        <v>18</v>
      </c>
      <c r="D6" s="38" t="s">
        <v>19</v>
      </c>
      <c r="E6" s="38" t="s">
        <v>20</v>
      </c>
      <c r="F6" s="38" t="s">
        <v>21</v>
      </c>
      <c r="G6" s="38" t="s">
        <v>22</v>
      </c>
      <c r="H6" s="39" t="s">
        <v>23</v>
      </c>
      <c r="I6" s="38" t="s">
        <v>24</v>
      </c>
      <c r="J6" s="38" t="s">
        <v>25</v>
      </c>
      <c r="K6" s="40" t="s">
        <v>26</v>
      </c>
      <c r="M6" s="42"/>
    </row>
    <row r="7" spans="1:17">
      <c r="A7" s="29">
        <f ca="1">YEAR(TODAY())</f>
        <v>2025</v>
      </c>
      <c r="B7" s="1">
        <v>43</v>
      </c>
      <c r="C7" s="13">
        <f>'Primary Residence'!G5</f>
        <v>27044.150000000023</v>
      </c>
      <c r="D7" s="13" t="str">
        <f>'Property 1'!G5</f>
        <v/>
      </c>
      <c r="E7" s="13" t="str">
        <f>'Property 2'!G5</f>
        <v/>
      </c>
      <c r="F7" s="13" t="str">
        <f>'Property 3'!G5</f>
        <v/>
      </c>
      <c r="G7" s="13" t="str">
        <f>'Property 4'!G5</f>
        <v/>
      </c>
      <c r="H7" s="28">
        <f>SUM(C7:G7)</f>
        <v>27044.150000000023</v>
      </c>
      <c r="I7" s="13">
        <f>'Primary Residence'!I5+'Property 1'!I5+'Property 2'!I5+'Property 3'!I5+'Property 4'!I5</f>
        <v>1000</v>
      </c>
      <c r="J7" s="13">
        <f>IF(SUM('Primary Residence'!H5, 'Property 1'!H5, 'Property 2'!H5, 'Property 3'!H5, 'Property 4'!H5) = 0, "", SUM('Primary Residence'!H5, 'Property 1'!H5, 'Property 2'!H5, 'Property 3'!H5, 'Property 4'!H5))</f>
        <v>1622.6490000000013</v>
      </c>
      <c r="K7" s="18">
        <f>IF(I7="", 0, I7) + IF(J7="", 0, J7)</f>
        <v>2622.6490000000013</v>
      </c>
      <c r="M7" s="20"/>
    </row>
    <row r="8" spans="1:17">
      <c r="A8" s="14">
        <f ca="1">A7+1</f>
        <v>2026</v>
      </c>
      <c r="B8" s="15">
        <f>SUM(B7+1)</f>
        <v>44</v>
      </c>
      <c r="C8" s="16">
        <f>'Primary Residence'!G6</f>
        <v>46975.280000000028</v>
      </c>
      <c r="D8" s="13" t="str">
        <f>'Property 1'!G6</f>
        <v/>
      </c>
      <c r="E8" s="13" t="str">
        <f>'Property 2'!G6</f>
        <v/>
      </c>
      <c r="F8" s="13" t="str">
        <f>'Property 3'!G6</f>
        <v/>
      </c>
      <c r="G8" s="13" t="str">
        <f>'Property 4'!G6</f>
        <v/>
      </c>
      <c r="H8" s="17">
        <f>SUM(C8:G8)</f>
        <v>46975.280000000028</v>
      </c>
      <c r="I8" s="13">
        <f>'Primary Residence'!I6+'Property 1'!I6+'Property 2'!I6+'Property 3'!I6+'Property 4'!I6</f>
        <v>1000</v>
      </c>
      <c r="J8" s="13">
        <f>IF(SUM('Primary Residence'!H6, 'Property 1'!H6, 'Property 2'!H6, 'Property 3'!H6, 'Property 4'!H6) = 0, "", SUM('Primary Residence'!H6, 'Property 1'!H6, 'Property 2'!H6, 'Property 3'!H6, 'Property 4'!H6))</f>
        <v>2818.5168000000017</v>
      </c>
      <c r="K8" s="18">
        <f t="shared" ref="K8:K21" si="0">IF(I8="", 0, I8) + IF(J8="", 0, J8)</f>
        <v>3818.5168000000017</v>
      </c>
      <c r="L8" s="19"/>
      <c r="M8" s="20"/>
    </row>
    <row r="9" spans="1:17">
      <c r="A9" s="14">
        <f t="shared" ref="A9:A21" ca="1" si="1">A8+1</f>
        <v>2027</v>
      </c>
      <c r="B9" s="15">
        <f t="shared" ref="B9:B17" si="2">SUM(B8+1)</f>
        <v>45</v>
      </c>
      <c r="C9" s="16">
        <f>'Primary Residence'!G7</f>
        <v>67583.099999999977</v>
      </c>
      <c r="D9" s="13" t="str">
        <f>'Property 1'!G7</f>
        <v/>
      </c>
      <c r="E9" s="13" t="str">
        <f>'Property 2'!G7</f>
        <v/>
      </c>
      <c r="F9" s="13" t="str">
        <f>'Property 3'!G7</f>
        <v/>
      </c>
      <c r="G9" s="13" t="str">
        <f>'Property 4'!G7</f>
        <v/>
      </c>
      <c r="H9" s="17">
        <f t="shared" ref="H9:H15" si="3">SUM(C9:G9)</f>
        <v>67583.099999999977</v>
      </c>
      <c r="I9" s="13">
        <f>'Primary Residence'!I7+'Property 1'!I7+'Property 2'!I7+'Property 3'!I7+'Property 4'!I7</f>
        <v>1000</v>
      </c>
      <c r="J9" s="13">
        <f>IF(SUM('Primary Residence'!H7, 'Property 1'!H7, 'Property 2'!H7, 'Property 3'!H7, 'Property 4'!H7) = 0, "", SUM('Primary Residence'!H7, 'Property 1'!H7, 'Property 2'!H7, 'Property 3'!H7, 'Property 4'!H7))</f>
        <v>4054.9859999999985</v>
      </c>
      <c r="K9" s="18">
        <f t="shared" si="0"/>
        <v>5054.985999999999</v>
      </c>
      <c r="M9" s="20"/>
    </row>
    <row r="10" spans="1:17">
      <c r="A10" s="14">
        <f t="shared" ca="1" si="1"/>
        <v>2028</v>
      </c>
      <c r="B10" s="15">
        <f t="shared" si="2"/>
        <v>46</v>
      </c>
      <c r="C10" s="16">
        <f>'Primary Residence'!G8</f>
        <v>88891.110000000044</v>
      </c>
      <c r="D10" s="13" t="str">
        <f>'Property 1'!G8</f>
        <v/>
      </c>
      <c r="E10" s="13" t="str">
        <f>'Property 2'!G8</f>
        <v/>
      </c>
      <c r="F10" s="13" t="str">
        <f>'Property 3'!G8</f>
        <v/>
      </c>
      <c r="G10" s="13" t="str">
        <f>'Property 4'!G8</f>
        <v/>
      </c>
      <c r="H10" s="17">
        <f t="shared" si="3"/>
        <v>88891.110000000044</v>
      </c>
      <c r="I10" s="13">
        <f>'Primary Residence'!I8+'Property 1'!I8+'Property 2'!I8+'Property 3'!I8+'Property 4'!I8</f>
        <v>1000</v>
      </c>
      <c r="J10" s="13">
        <f>IF(SUM('Primary Residence'!H8, 'Property 1'!H8, 'Property 2'!H8, 'Property 3'!H8, 'Property 4'!H8) = 0, "", SUM('Primary Residence'!H8, 'Property 1'!H8, 'Property 2'!H8, 'Property 3'!H8, 'Property 4'!H8))</f>
        <v>5333.4666000000025</v>
      </c>
      <c r="K10" s="18">
        <f t="shared" si="0"/>
        <v>6333.4666000000025</v>
      </c>
      <c r="M10" s="20"/>
    </row>
    <row r="11" spans="1:17">
      <c r="A11" s="14">
        <f t="shared" ca="1" si="1"/>
        <v>2029</v>
      </c>
      <c r="B11" s="15">
        <f t="shared" si="2"/>
        <v>47</v>
      </c>
      <c r="C11" s="16">
        <f>'Primary Residence'!G9</f>
        <v>110923.65020000003</v>
      </c>
      <c r="D11" s="13" t="str">
        <f>'Property 1'!G9</f>
        <v/>
      </c>
      <c r="E11" s="13" t="str">
        <f>'Property 2'!G9</f>
        <v/>
      </c>
      <c r="F11" s="13" t="str">
        <f>'Property 3'!G9</f>
        <v/>
      </c>
      <c r="G11" s="13" t="str">
        <f>'Property 4'!G9</f>
        <v/>
      </c>
      <c r="H11" s="17">
        <f t="shared" si="3"/>
        <v>110923.65020000003</v>
      </c>
      <c r="I11" s="13">
        <f>'Primary Residence'!I9+'Property 1'!I9+'Property 2'!I9+'Property 3'!I9+'Property 4'!I9</f>
        <v>1000</v>
      </c>
      <c r="J11" s="13">
        <f>IF(SUM('Primary Residence'!H9, 'Property 1'!H9, 'Property 2'!H9, 'Property 3'!H9, 'Property 4'!H9) = 0, "", SUM('Primary Residence'!H9, 'Property 1'!H9, 'Property 2'!H9, 'Property 3'!H9, 'Property 4'!H9))</f>
        <v>6655.4190120000021</v>
      </c>
      <c r="K11" s="18">
        <f t="shared" si="0"/>
        <v>7655.4190120000021</v>
      </c>
      <c r="M11" s="20"/>
    </row>
    <row r="12" spans="1:17">
      <c r="A12" s="14">
        <f t="shared" ca="1" si="1"/>
        <v>2030</v>
      </c>
      <c r="B12" s="15">
        <f t="shared" si="2"/>
        <v>48</v>
      </c>
      <c r="C12" s="16">
        <f>'Primary Residence'!G10</f>
        <v>133705.94120600005</v>
      </c>
      <c r="D12" s="13" t="str">
        <f>'Property 1'!G10</f>
        <v/>
      </c>
      <c r="E12" s="13" t="str">
        <f>'Property 2'!G10</f>
        <v/>
      </c>
      <c r="F12" s="13" t="str">
        <f>'Property 3'!G10</f>
        <v/>
      </c>
      <c r="G12" s="13" t="str">
        <f>'Property 4'!G10</f>
        <v/>
      </c>
      <c r="H12" s="17">
        <f t="shared" si="3"/>
        <v>133705.94120600005</v>
      </c>
      <c r="I12" s="13">
        <f>'Primary Residence'!I10+'Property 1'!I10+'Property 2'!I10+'Property 3'!I10+'Property 4'!I10</f>
        <v>1000</v>
      </c>
      <c r="J12" s="13">
        <f>IF(SUM('Primary Residence'!H10, 'Property 1'!H10, 'Property 2'!H10, 'Property 3'!H10, 'Property 4'!H10) = 0, "", SUM('Primary Residence'!H10, 'Property 1'!H10, 'Property 2'!H10, 'Property 3'!H10, 'Property 4'!H10))</f>
        <v>8022.356472360003</v>
      </c>
      <c r="K12" s="18">
        <f t="shared" si="0"/>
        <v>9022.356472360003</v>
      </c>
      <c r="M12" s="20"/>
    </row>
    <row r="13" spans="1:17">
      <c r="A13" s="14">
        <f t="shared" ca="1" si="1"/>
        <v>2031</v>
      </c>
      <c r="B13" s="15">
        <f t="shared" si="2"/>
        <v>49</v>
      </c>
      <c r="C13" s="16">
        <f>'Primary Residence'!G11</f>
        <v>157264.08454218</v>
      </c>
      <c r="D13" s="13" t="str">
        <f>'Property 1'!G11</f>
        <v/>
      </c>
      <c r="E13" s="13" t="str">
        <f>'Property 2'!G11</f>
        <v/>
      </c>
      <c r="F13" s="13" t="str">
        <f>'Property 3'!G11</f>
        <v/>
      </c>
      <c r="G13" s="13" t="str">
        <f>'Property 4'!G11</f>
        <v/>
      </c>
      <c r="H13" s="17">
        <f t="shared" si="3"/>
        <v>157264.08454218</v>
      </c>
      <c r="I13" s="13">
        <f>'Primary Residence'!I11+'Property 1'!I11+'Property 2'!I11+'Property 3'!I11+'Property 4'!I11</f>
        <v>1000</v>
      </c>
      <c r="J13" s="13">
        <f>IF(SUM('Primary Residence'!H11, 'Property 1'!H11, 'Property 2'!H11, 'Property 3'!H11, 'Property 4'!H11) = 0, "", SUM('Primary Residence'!H11, 'Property 1'!H11, 'Property 2'!H11, 'Property 3'!H11, 'Property 4'!H11))</f>
        <v>9435.8450725307994</v>
      </c>
      <c r="K13" s="18">
        <f t="shared" si="0"/>
        <v>10435.845072530799</v>
      </c>
      <c r="M13" s="20"/>
    </row>
    <row r="14" spans="1:17">
      <c r="A14" s="14">
        <f t="shared" ca="1" si="1"/>
        <v>2032</v>
      </c>
      <c r="B14" s="15">
        <f t="shared" si="2"/>
        <v>50</v>
      </c>
      <c r="C14" s="16">
        <f>'Primary Residence'!G12</f>
        <v>181625.1234784454</v>
      </c>
      <c r="D14" s="13" t="str">
        <f>'Property 1'!G12</f>
        <v/>
      </c>
      <c r="E14" s="13" t="str">
        <f>'Property 2'!G12</f>
        <v/>
      </c>
      <c r="F14" s="13" t="str">
        <f>'Property 3'!G12</f>
        <v/>
      </c>
      <c r="G14" s="13" t="str">
        <f>'Property 4'!G12</f>
        <v/>
      </c>
      <c r="H14" s="17">
        <f t="shared" si="3"/>
        <v>181625.1234784454</v>
      </c>
      <c r="I14" s="13">
        <f>'Primary Residence'!I12+'Property 1'!I12+'Property 2'!I12+'Property 3'!I12+'Property 4'!I12</f>
        <v>1000</v>
      </c>
      <c r="J14" s="13">
        <f>IF(SUM('Primary Residence'!H12, 'Property 1'!H12, 'Property 2'!H12, 'Property 3'!H12, 'Property 4'!H12) = 0, "", SUM('Primary Residence'!H12, 'Property 1'!H12, 'Property 2'!H12, 'Property 3'!H12, 'Property 4'!H12))</f>
        <v>10897.507408706724</v>
      </c>
      <c r="K14" s="18">
        <f t="shared" si="0"/>
        <v>11897.507408706724</v>
      </c>
      <c r="M14" s="20"/>
    </row>
    <row r="15" spans="1:17">
      <c r="A15" s="14">
        <f t="shared" ca="1" si="1"/>
        <v>2033</v>
      </c>
      <c r="B15" s="15">
        <f t="shared" si="2"/>
        <v>51</v>
      </c>
      <c r="C15" s="16">
        <f>'Primary Residence'!G13</f>
        <v>206817.05418279883</v>
      </c>
      <c r="D15" s="13" t="str">
        <f>'Property 1'!G13</f>
        <v/>
      </c>
      <c r="E15" s="13" t="str">
        <f>'Property 2'!G13</f>
        <v/>
      </c>
      <c r="F15" s="13" t="str">
        <f>'Property 3'!G13</f>
        <v/>
      </c>
      <c r="G15" s="13" t="str">
        <f>'Property 4'!G13</f>
        <v/>
      </c>
      <c r="H15" s="17">
        <f t="shared" si="3"/>
        <v>206817.05418279883</v>
      </c>
      <c r="I15" s="13">
        <f>'Primary Residence'!I13+'Property 1'!I13+'Property 2'!I13+'Property 3'!I13+'Property 4'!I13</f>
        <v>1000</v>
      </c>
      <c r="J15" s="13">
        <f>IF(SUM('Primary Residence'!H13, 'Property 1'!H13, 'Property 2'!H13, 'Property 3'!H13, 'Property 4'!H13) = 0, "", SUM('Primary Residence'!H13, 'Property 1'!H13, 'Property 2'!H13, 'Property 3'!H13, 'Property 4'!H13))</f>
        <v>12409.02325096793</v>
      </c>
      <c r="K15" s="18">
        <f t="shared" si="0"/>
        <v>13409.02325096793</v>
      </c>
    </row>
    <row r="16" spans="1:17">
      <c r="A16" s="14">
        <f t="shared" ca="1" si="1"/>
        <v>2034</v>
      </c>
      <c r="B16" s="15">
        <f t="shared" si="2"/>
        <v>52</v>
      </c>
      <c r="C16" s="16">
        <f>'Primary Residence'!G14</f>
        <v>232868.89720828278</v>
      </c>
      <c r="D16" s="13" t="str">
        <f>'Property 1'!G14</f>
        <v/>
      </c>
      <c r="E16" s="13" t="str">
        <f>'Property 2'!G14</f>
        <v/>
      </c>
      <c r="F16" s="13" t="str">
        <f>'Property 3'!G14</f>
        <v/>
      </c>
      <c r="G16" s="13" t="str">
        <f>'Property 4'!G14</f>
        <v/>
      </c>
      <c r="H16" s="17">
        <f>SUM(C16:G16)</f>
        <v>232868.89720828278</v>
      </c>
      <c r="I16" s="13">
        <f>'Primary Residence'!I14+'Property 1'!I14+'Property 2'!I14+'Property 3'!I14+'Property 4'!I14</f>
        <v>1000</v>
      </c>
      <c r="J16" s="13">
        <f>IF(SUM('Primary Residence'!H14, 'Property 1'!H14, 'Property 2'!H14, 'Property 3'!H14, 'Property 4'!H14) = 0, "", SUM('Primary Residence'!H14, 'Property 1'!H14, 'Property 2'!H14, 'Property 3'!H14, 'Property 4'!H14))</f>
        <v>13972.133832496966</v>
      </c>
      <c r="K16" s="18">
        <f t="shared" si="0"/>
        <v>14972.133832496966</v>
      </c>
    </row>
    <row r="17" spans="1:11">
      <c r="A17" s="14">
        <f t="shared" ca="1" si="1"/>
        <v>2035</v>
      </c>
      <c r="B17" s="15">
        <f t="shared" si="2"/>
        <v>53</v>
      </c>
      <c r="C17" s="16">
        <f>'Primary Residence'!G15</f>
        <v>259810.6893245313</v>
      </c>
      <c r="D17" s="13" t="str">
        <f>'Property 1'!G15</f>
        <v/>
      </c>
      <c r="E17" s="13" t="str">
        <f>'Property 2'!G15</f>
        <v/>
      </c>
      <c r="F17" s="13" t="str">
        <f>'Property 3'!G15</f>
        <v/>
      </c>
      <c r="G17" s="13" t="str">
        <f>'Property 4'!G15</f>
        <v/>
      </c>
      <c r="H17" s="17">
        <f>SUM(C17:G17)</f>
        <v>259810.6893245313</v>
      </c>
      <c r="I17" s="13">
        <f>'Primary Residence'!I15+'Property 1'!I15+'Property 2'!I15+'Property 3'!I15+'Property 4'!I15</f>
        <v>1000</v>
      </c>
      <c r="J17" s="13">
        <f>IF(SUM('Primary Residence'!H15, 'Property 1'!H15, 'Property 2'!H15, 'Property 3'!H15, 'Property 4'!H15) = 0, "", SUM('Primary Residence'!H15, 'Property 1'!H15, 'Property 2'!H15, 'Property 3'!H15, 'Property 4'!H15))</f>
        <v>15588.641359471878</v>
      </c>
      <c r="K17" s="18">
        <f t="shared" si="0"/>
        <v>16588.641359471876</v>
      </c>
    </row>
    <row r="18" spans="1:11">
      <c r="A18" s="14">
        <f t="shared" ca="1" si="1"/>
        <v>2036</v>
      </c>
      <c r="B18" s="15">
        <f>SUM(B17+1)</f>
        <v>54</v>
      </c>
      <c r="C18" s="16">
        <f>'Primary Residence'!G16</f>
        <v>287673.52570426726</v>
      </c>
      <c r="D18" s="13" t="str">
        <f>'Property 1'!G16</f>
        <v/>
      </c>
      <c r="E18" s="13" t="str">
        <f>'Property 2'!G16</f>
        <v/>
      </c>
      <c r="F18" s="13" t="str">
        <f>'Property 3'!G16</f>
        <v/>
      </c>
      <c r="G18" s="13" t="str">
        <f>'Property 4'!G16</f>
        <v/>
      </c>
      <c r="H18" s="17">
        <f t="shared" ref="H18:H21" si="4">SUM(C18:G18)</f>
        <v>287673.52570426726</v>
      </c>
      <c r="I18" s="13">
        <f>'Primary Residence'!I16+'Property 1'!I16+'Property 2'!I16+'Property 3'!I16+'Property 4'!I16</f>
        <v>1000</v>
      </c>
      <c r="J18" s="13">
        <f>IF(SUM('Primary Residence'!H16, 'Property 1'!H16, 'Property 2'!H16, 'Property 3'!H16, 'Property 4'!H16) = 0, "", SUM('Primary Residence'!H16, 'Property 1'!H16, 'Property 2'!H16, 'Property 3'!H16, 'Property 4'!H16))</f>
        <v>17260.411542256035</v>
      </c>
      <c r="K18" s="18">
        <f t="shared" si="0"/>
        <v>18260.411542256035</v>
      </c>
    </row>
    <row r="19" spans="1:11">
      <c r="A19" s="14">
        <f t="shared" ca="1" si="1"/>
        <v>2037</v>
      </c>
      <c r="B19" s="15">
        <f>SUM(B18+1)</f>
        <v>55</v>
      </c>
      <c r="C19" s="16">
        <f>'Primary Residence'!G17</f>
        <v>316489.65247539541</v>
      </c>
      <c r="D19" s="13" t="str">
        <f>'Property 1'!G17</f>
        <v/>
      </c>
      <c r="E19" s="13" t="str">
        <f>'Property 2'!G17</f>
        <v/>
      </c>
      <c r="F19" s="13" t="str">
        <f>'Property 3'!G17</f>
        <v/>
      </c>
      <c r="G19" s="13" t="str">
        <f>'Property 4'!G17</f>
        <v/>
      </c>
      <c r="H19" s="17">
        <f t="shared" si="4"/>
        <v>316489.65247539541</v>
      </c>
      <c r="I19" s="13">
        <f>'Primary Residence'!I17+'Property 1'!I17+'Property 2'!I17+'Property 3'!I17+'Property 4'!I17</f>
        <v>1000</v>
      </c>
      <c r="J19" s="13">
        <f>IF(SUM('Primary Residence'!H17, 'Property 1'!H17, 'Property 2'!H17, 'Property 3'!H17, 'Property 4'!H17) = 0, "", SUM('Primary Residence'!H17, 'Property 1'!H17, 'Property 2'!H17, 'Property 3'!H17, 'Property 4'!H17))</f>
        <v>18989.379148523723</v>
      </c>
      <c r="K19" s="18">
        <f t="shared" si="0"/>
        <v>19989.379148523723</v>
      </c>
    </row>
    <row r="20" spans="1:11">
      <c r="A20" s="14">
        <f t="shared" ca="1" si="1"/>
        <v>2038</v>
      </c>
      <c r="B20" s="15">
        <f>SUM(B19+1)</f>
        <v>56</v>
      </c>
      <c r="C20" s="16">
        <f>'Primary Residence'!G18</f>
        <v>346292.44964965718</v>
      </c>
      <c r="D20" s="13" t="str">
        <f>'Property 1'!G18</f>
        <v/>
      </c>
      <c r="E20" s="13" t="str">
        <f>'Property 2'!G18</f>
        <v/>
      </c>
      <c r="F20" s="13" t="str">
        <f>'Property 3'!G18</f>
        <v/>
      </c>
      <c r="G20" s="13" t="str">
        <f>'Property 4'!G18</f>
        <v/>
      </c>
      <c r="H20" s="17">
        <f t="shared" si="4"/>
        <v>346292.44964965718</v>
      </c>
      <c r="I20" s="13">
        <f>'Primary Residence'!I18+'Property 1'!I18+'Property 2'!I18+'Property 3'!I18+'Property 4'!I18</f>
        <v>1000</v>
      </c>
      <c r="J20" s="13">
        <f>IF(SUM('Primary Residence'!H18, 'Property 1'!H18, 'Property 2'!H18, 'Property 3'!H18, 'Property 4'!H18) = 0, "", SUM('Primary Residence'!H18, 'Property 1'!H18, 'Property 2'!H18, 'Property 3'!H18, 'Property 4'!H18))</f>
        <v>20777.54697897943</v>
      </c>
      <c r="K20" s="18">
        <f t="shared" si="0"/>
        <v>21777.54697897943</v>
      </c>
    </row>
    <row r="21" spans="1:11" ht="14.1" thickBot="1">
      <c r="A21" s="22">
        <f t="shared" ca="1" si="1"/>
        <v>2039</v>
      </c>
      <c r="B21" s="23">
        <f>SUM(B20+1)</f>
        <v>57</v>
      </c>
      <c r="C21" s="24">
        <f>'Primary Residence'!G19</f>
        <v>377116.484439147</v>
      </c>
      <c r="D21" s="13" t="str">
        <f>'Property 1'!G19</f>
        <v/>
      </c>
      <c r="E21" s="13" t="str">
        <f>'Property 2'!G19</f>
        <v/>
      </c>
      <c r="F21" s="13" t="str">
        <f>'Property 3'!G19</f>
        <v/>
      </c>
      <c r="G21" s="13" t="str">
        <f>'Property 4'!G19</f>
        <v/>
      </c>
      <c r="H21" s="25">
        <f t="shared" si="4"/>
        <v>377116.484439147</v>
      </c>
      <c r="I21" s="13">
        <f>'Primary Residence'!I19+'Property 1'!I19+'Property 2'!I19+'Property 3'!I19+'Property 4'!I19</f>
        <v>1000</v>
      </c>
      <c r="J21" s="13">
        <f>IF(SUM('Primary Residence'!H19, 'Property 1'!H19, 'Property 2'!H19, 'Property 3'!H19, 'Property 4'!H19) = 0, "", SUM('Primary Residence'!H19, 'Property 1'!H19, 'Property 2'!H19, 'Property 3'!H19, 'Property 4'!H19))</f>
        <v>22626.989066348819</v>
      </c>
      <c r="K21" s="18">
        <f t="shared" si="0"/>
        <v>23626.989066348819</v>
      </c>
    </row>
  </sheetData>
  <sheetProtection algorithmName="SHA-512" hashValue="b9OE2foCjNlUzFoaJhPz+XVtu+UQLEwyCt3pXL2j59t2+SygnOYqzzJ3kEyNgwDW1Iz+qYHX+acqzbiVsqU0Vg==" saltValue="tAKzeS3HMnEU5eLV1fqXmA==" spinCount="100000" sheet="1" objects="1" scenarios="1"/>
  <mergeCells count="6">
    <mergeCell ref="C5:H5"/>
    <mergeCell ref="A4:B4"/>
    <mergeCell ref="I5:K5"/>
    <mergeCell ref="A2:K3"/>
    <mergeCell ref="A1:K1"/>
    <mergeCell ref="C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3588-3D04-46DC-816D-79094DAB6210}">
  <dimension ref="A1:I21"/>
  <sheetViews>
    <sheetView zoomScaleNormal="100" workbookViewId="0">
      <selection activeCell="D21" sqref="D21"/>
    </sheetView>
  </sheetViews>
  <sheetFormatPr defaultColWidth="8.875" defaultRowHeight="12.4"/>
  <cols>
    <col min="1" max="2" width="8.875" style="43"/>
    <col min="3" max="6" width="20.625" style="43" customWidth="1"/>
    <col min="7" max="7" width="20.625" style="59" customWidth="1"/>
    <col min="8" max="9" width="20.625" style="43" customWidth="1"/>
    <col min="10" max="16384" width="8.875" style="43"/>
  </cols>
  <sheetData>
    <row r="1" spans="1:9" ht="36" customHeight="1" thickBot="1">
      <c r="A1" s="92" t="s">
        <v>18</v>
      </c>
      <c r="B1" s="92"/>
      <c r="C1" s="92"/>
      <c r="D1" s="92"/>
      <c r="E1" s="92"/>
      <c r="F1" s="92"/>
      <c r="G1" s="92"/>
      <c r="H1" s="92"/>
      <c r="I1" s="92"/>
    </row>
    <row r="2" spans="1:9" ht="18.600000000000001" customHeight="1">
      <c r="A2" s="44"/>
      <c r="B2" s="44"/>
      <c r="C2" s="93" t="s">
        <v>27</v>
      </c>
      <c r="D2" s="94"/>
      <c r="E2" s="95"/>
      <c r="F2" s="44"/>
      <c r="G2" s="71" t="s">
        <v>28</v>
      </c>
      <c r="H2" s="70" t="s">
        <v>29</v>
      </c>
    </row>
    <row r="3" spans="1:9" ht="21.95" customHeight="1" thickBot="1">
      <c r="A3" s="44"/>
      <c r="B3" s="44"/>
      <c r="C3" s="96"/>
      <c r="D3" s="97"/>
      <c r="E3" s="98"/>
      <c r="F3" s="44"/>
      <c r="G3" s="4">
        <v>0.7</v>
      </c>
      <c r="H3" s="9">
        <v>0.06</v>
      </c>
    </row>
    <row r="4" spans="1:9" ht="36.950000000000003" customHeight="1">
      <c r="A4" s="45" t="s">
        <v>16</v>
      </c>
      <c r="B4" s="45" t="s">
        <v>17</v>
      </c>
      <c r="C4" s="46" t="s">
        <v>30</v>
      </c>
      <c r="D4" s="47" t="s">
        <v>31</v>
      </c>
      <c r="E4" s="48" t="s">
        <v>32</v>
      </c>
      <c r="F4" s="45" t="s">
        <v>33</v>
      </c>
      <c r="G4" s="49" t="s">
        <v>34</v>
      </c>
      <c r="H4" s="50" t="s">
        <v>35</v>
      </c>
      <c r="I4" s="51" t="s">
        <v>36</v>
      </c>
    </row>
    <row r="5" spans="1:9" ht="13.9">
      <c r="A5" s="52">
        <f ca="1">YEAR(TODAY())</f>
        <v>2025</v>
      </c>
      <c r="B5" s="52">
        <f>Summary!B7</f>
        <v>43</v>
      </c>
      <c r="C5" s="5">
        <v>15871.79</v>
      </c>
      <c r="D5" s="2">
        <v>7044.15</v>
      </c>
      <c r="E5" s="6">
        <v>392955.85</v>
      </c>
      <c r="F5" s="10">
        <v>600000</v>
      </c>
      <c r="G5" s="53">
        <f>IF(SUM(F5*G3)-E5&gt;0,SUM(F5*G3)-E5,"")</f>
        <v>27044.150000000023</v>
      </c>
      <c r="H5" s="54">
        <f>IF(G5="", "", G5*H3)</f>
        <v>1622.6490000000013</v>
      </c>
      <c r="I5" s="11">
        <v>1000</v>
      </c>
    </row>
    <row r="6" spans="1:9" ht="13.9">
      <c r="A6" s="52">
        <f ca="1">A5+1</f>
        <v>2026</v>
      </c>
      <c r="B6" s="52">
        <f t="shared" ref="B6:B13" si="0">SUM(B5+1)</f>
        <v>44</v>
      </c>
      <c r="C6" s="5">
        <v>15584.8</v>
      </c>
      <c r="D6" s="2">
        <v>7331.14</v>
      </c>
      <c r="E6" s="6">
        <v>385624.72</v>
      </c>
      <c r="F6" s="53">
        <f t="shared" ref="F6:F19" si="1">SUM(F5*1.03)</f>
        <v>618000</v>
      </c>
      <c r="G6" s="53">
        <f>IF(SUM(F6*G3)-E6&gt;0,SUM(F6*G3)-E6,"")</f>
        <v>46975.280000000028</v>
      </c>
      <c r="H6" s="54">
        <f>IF(G6="", "", G6*H3)</f>
        <v>2818.5168000000017</v>
      </c>
      <c r="I6" s="11">
        <v>1000</v>
      </c>
    </row>
    <row r="7" spans="1:9" ht="13.9">
      <c r="A7" s="52">
        <f t="shared" ref="A7:A19" ca="1" si="2">A6+1</f>
        <v>2027</v>
      </c>
      <c r="B7" s="52">
        <f t="shared" si="0"/>
        <v>45</v>
      </c>
      <c r="C7" s="5">
        <v>15286.12</v>
      </c>
      <c r="D7" s="2">
        <v>7629.82</v>
      </c>
      <c r="E7" s="6">
        <v>377994.9</v>
      </c>
      <c r="F7" s="53">
        <f t="shared" si="1"/>
        <v>636540</v>
      </c>
      <c r="G7" s="53">
        <f>IF(SUM(F7*G3)-E7&gt;0,SUM(F7*G3)-E7,"")</f>
        <v>67583.099999999977</v>
      </c>
      <c r="H7" s="54">
        <f>IF(G7="", "", G7*H3)</f>
        <v>4054.9859999999985</v>
      </c>
      <c r="I7" s="11">
        <v>1000</v>
      </c>
    </row>
    <row r="8" spans="1:9" ht="13.9">
      <c r="A8" s="52">
        <f t="shared" ca="1" si="2"/>
        <v>2028</v>
      </c>
      <c r="B8" s="52">
        <f t="shared" si="0"/>
        <v>46</v>
      </c>
      <c r="C8" s="5">
        <v>14975.27</v>
      </c>
      <c r="D8" s="2">
        <v>7940.67</v>
      </c>
      <c r="E8" s="6">
        <v>370054.23</v>
      </c>
      <c r="F8" s="53">
        <f t="shared" si="1"/>
        <v>655636.20000000007</v>
      </c>
      <c r="G8" s="53">
        <f>IF(SUM(F8*G3)-E8&gt;0,SUM(F8*G3)-E8,"")</f>
        <v>88891.110000000044</v>
      </c>
      <c r="H8" s="54">
        <f>IF(G8="", "", G8*H3)</f>
        <v>5333.4666000000025</v>
      </c>
      <c r="I8" s="11">
        <v>1000</v>
      </c>
    </row>
    <row r="9" spans="1:9" ht="13.9">
      <c r="A9" s="52">
        <f t="shared" ca="1" si="2"/>
        <v>2029</v>
      </c>
      <c r="B9" s="52">
        <f t="shared" si="0"/>
        <v>47</v>
      </c>
      <c r="C9" s="5">
        <v>14651.75</v>
      </c>
      <c r="D9" s="2">
        <v>8264.18</v>
      </c>
      <c r="E9" s="6">
        <v>361790.05</v>
      </c>
      <c r="F9" s="53">
        <f t="shared" si="1"/>
        <v>675305.28600000008</v>
      </c>
      <c r="G9" s="53">
        <f>IF(SUM(F9*G3)-E9&gt;0,SUM(F9*G3)-E9,"")</f>
        <v>110923.65020000003</v>
      </c>
      <c r="H9" s="54">
        <f>IF(G9="", "", G9*H3)</f>
        <v>6655.4190120000021</v>
      </c>
      <c r="I9" s="11">
        <v>1000</v>
      </c>
    </row>
    <row r="10" spans="1:9" ht="13.9">
      <c r="A10" s="52">
        <f t="shared" ca="1" si="2"/>
        <v>2030</v>
      </c>
      <c r="B10" s="52">
        <f t="shared" si="0"/>
        <v>48</v>
      </c>
      <c r="C10" s="5">
        <v>14315.06</v>
      </c>
      <c r="D10" s="2">
        <v>8600.8799999999992</v>
      </c>
      <c r="E10" s="6">
        <v>353189.17</v>
      </c>
      <c r="F10" s="53">
        <f t="shared" si="1"/>
        <v>695564.44458000013</v>
      </c>
      <c r="G10" s="53">
        <f>IF(SUM(F10*G3)-E10&gt;0,SUM(F10*G3)-E10,"")</f>
        <v>133705.94120600005</v>
      </c>
      <c r="H10" s="54">
        <f>IF(G10="", "", G10*H3)</f>
        <v>8022.356472360003</v>
      </c>
      <c r="I10" s="11">
        <v>1000</v>
      </c>
    </row>
    <row r="11" spans="1:9" ht="13.9">
      <c r="A11" s="52">
        <f t="shared" ca="1" si="2"/>
        <v>2031</v>
      </c>
      <c r="B11" s="52">
        <f t="shared" si="0"/>
        <v>49</v>
      </c>
      <c r="C11" s="5">
        <v>13964.64</v>
      </c>
      <c r="D11" s="2">
        <v>8951.2900000000009</v>
      </c>
      <c r="E11" s="6">
        <v>344237.88</v>
      </c>
      <c r="F11" s="53">
        <f t="shared" si="1"/>
        <v>716431.3779174001</v>
      </c>
      <c r="G11" s="53">
        <f>IF(SUM(F11*G3)-E11&gt;0,SUM(F11*G3)-E11,"")</f>
        <v>157264.08454218</v>
      </c>
      <c r="H11" s="54">
        <f>IF(G11="", "", G11*H3)</f>
        <v>9435.8450725307994</v>
      </c>
      <c r="I11" s="11">
        <v>1000</v>
      </c>
    </row>
    <row r="12" spans="1:9" ht="13.9">
      <c r="A12" s="52">
        <f t="shared" ca="1" si="2"/>
        <v>2032</v>
      </c>
      <c r="B12" s="52">
        <f t="shared" si="0"/>
        <v>50</v>
      </c>
      <c r="C12" s="5">
        <v>13599.95</v>
      </c>
      <c r="D12" s="2">
        <v>9315.98</v>
      </c>
      <c r="E12" s="6">
        <v>334921.90000000002</v>
      </c>
      <c r="F12" s="53">
        <f t="shared" si="1"/>
        <v>737924.3192549221</v>
      </c>
      <c r="G12" s="53">
        <f>IF(SUM(F12*G3)-E12&gt;0,SUM(F12*G3)-E12,"")</f>
        <v>181625.1234784454</v>
      </c>
      <c r="H12" s="54">
        <f>IF(G12="", "", G12*H3)</f>
        <v>10897.507408706724</v>
      </c>
      <c r="I12" s="11">
        <v>1000</v>
      </c>
    </row>
    <row r="13" spans="1:9" ht="13.9">
      <c r="A13" s="52">
        <f t="shared" ca="1" si="2"/>
        <v>2033</v>
      </c>
      <c r="B13" s="52">
        <f t="shared" si="0"/>
        <v>51</v>
      </c>
      <c r="C13" s="5">
        <v>13220.41</v>
      </c>
      <c r="D13" s="2">
        <v>9695.5300000000007</v>
      </c>
      <c r="E13" s="6">
        <v>325226.38</v>
      </c>
      <c r="F13" s="53">
        <f t="shared" si="1"/>
        <v>760062.04883256974</v>
      </c>
      <c r="G13" s="53">
        <f>IF(SUM(F13*G3)-E13&gt;0,SUM(F13*G3)-E13,"")</f>
        <v>206817.05418279883</v>
      </c>
      <c r="H13" s="54">
        <f>IF(G13="", "", G13*H3)</f>
        <v>12409.02325096793</v>
      </c>
      <c r="I13" s="11">
        <v>1000</v>
      </c>
    </row>
    <row r="14" spans="1:9" ht="13.9">
      <c r="A14" s="52">
        <f t="shared" ca="1" si="2"/>
        <v>2034</v>
      </c>
      <c r="B14" s="52">
        <f>SUM(B13+1)</f>
        <v>52</v>
      </c>
      <c r="C14" s="5">
        <v>12825.4</v>
      </c>
      <c r="D14" s="2">
        <v>10090.540000000001</v>
      </c>
      <c r="E14" s="6">
        <v>315135.84000000003</v>
      </c>
      <c r="F14" s="53">
        <f t="shared" si="1"/>
        <v>782863.91029754688</v>
      </c>
      <c r="G14" s="53">
        <f>IF(SUM(F14*G3)-E14&gt;0,SUM(F14*G3)-E14,"")</f>
        <v>232868.89720828278</v>
      </c>
      <c r="H14" s="54">
        <f>IF(G14="", "", G14*H3)</f>
        <v>13972.133832496966</v>
      </c>
      <c r="I14" s="11">
        <v>1000</v>
      </c>
    </row>
    <row r="15" spans="1:9" ht="13.9">
      <c r="A15" s="52">
        <f t="shared" ca="1" si="2"/>
        <v>2035</v>
      </c>
      <c r="B15" s="52">
        <f>SUM(B14+1)</f>
        <v>53</v>
      </c>
      <c r="C15" s="5">
        <v>12414.29</v>
      </c>
      <c r="D15" s="2">
        <v>10501.64</v>
      </c>
      <c r="E15" s="6">
        <v>304634.19</v>
      </c>
      <c r="F15" s="53">
        <f t="shared" si="1"/>
        <v>806349.82760647335</v>
      </c>
      <c r="G15" s="53">
        <f>IF(SUM(F15*G3)-E15&gt;0,SUM(F15*G3)-E15,"")</f>
        <v>259810.6893245313</v>
      </c>
      <c r="H15" s="54">
        <f>IF(G15="", "", G15*H3)</f>
        <v>15588.641359471878</v>
      </c>
      <c r="I15" s="11">
        <v>1000</v>
      </c>
    </row>
    <row r="16" spans="1:9" ht="13.9">
      <c r="A16" s="52">
        <f t="shared" ca="1" si="2"/>
        <v>2036</v>
      </c>
      <c r="B16" s="52">
        <f t="shared" ref="B16:B19" si="3">SUM(B15+1)</f>
        <v>54</v>
      </c>
      <c r="C16" s="5">
        <v>11986.44</v>
      </c>
      <c r="D16" s="2">
        <v>10929.5</v>
      </c>
      <c r="E16" s="6">
        <v>293704.7</v>
      </c>
      <c r="F16" s="53">
        <f t="shared" si="1"/>
        <v>830540.32243466761</v>
      </c>
      <c r="G16" s="53">
        <f>IF(SUM(F16*G3)-E16&gt;0,SUM(F16*G3)-E16,"")</f>
        <v>287673.52570426726</v>
      </c>
      <c r="H16" s="54">
        <f>IF(G16="", "", G16*H3)</f>
        <v>17260.411542256035</v>
      </c>
      <c r="I16" s="11">
        <v>1000</v>
      </c>
    </row>
    <row r="17" spans="1:9" ht="13.9">
      <c r="A17" s="52">
        <f t="shared" ca="1" si="2"/>
        <v>2037</v>
      </c>
      <c r="B17" s="52">
        <f t="shared" si="3"/>
        <v>55</v>
      </c>
      <c r="C17" s="5">
        <v>11541.15</v>
      </c>
      <c r="D17" s="2">
        <v>11374.78</v>
      </c>
      <c r="E17" s="6">
        <v>282329.92</v>
      </c>
      <c r="F17" s="53">
        <f t="shared" si="1"/>
        <v>855456.5321077077</v>
      </c>
      <c r="G17" s="53">
        <f>IF(SUM(F17*G3)-E17&gt;0,SUM(F17*G3)-E17,"")</f>
        <v>316489.65247539541</v>
      </c>
      <c r="H17" s="54">
        <f>IF(G17="", "", G17*H3)</f>
        <v>18989.379148523723</v>
      </c>
      <c r="I17" s="11">
        <v>1000</v>
      </c>
    </row>
    <row r="18" spans="1:9" ht="13.9">
      <c r="A18" s="52">
        <f t="shared" ca="1" si="2"/>
        <v>2038</v>
      </c>
      <c r="B18" s="52">
        <f t="shared" si="3"/>
        <v>56</v>
      </c>
      <c r="C18" s="5">
        <v>11077.73</v>
      </c>
      <c r="D18" s="2">
        <v>11838.21</v>
      </c>
      <c r="E18" s="6">
        <v>270491.71000000002</v>
      </c>
      <c r="F18" s="53">
        <f t="shared" si="1"/>
        <v>881120.22807093896</v>
      </c>
      <c r="G18" s="53">
        <f>IF(SUM(F18*G3)-E18&gt;0,SUM(F18*G3)-E18,"")</f>
        <v>346292.44964965718</v>
      </c>
      <c r="H18" s="54">
        <f>IF(G18="", "", G18*H3)</f>
        <v>20777.54697897943</v>
      </c>
      <c r="I18" s="11">
        <v>1000</v>
      </c>
    </row>
    <row r="19" spans="1:9" ht="14.1" thickBot="1">
      <c r="A19" s="55">
        <f t="shared" ca="1" si="2"/>
        <v>2039</v>
      </c>
      <c r="B19" s="55">
        <f t="shared" si="3"/>
        <v>57</v>
      </c>
      <c r="C19" s="7">
        <v>10595.42</v>
      </c>
      <c r="D19" s="3">
        <v>12320.51</v>
      </c>
      <c r="E19" s="8">
        <v>258171.2</v>
      </c>
      <c r="F19" s="56">
        <f t="shared" si="1"/>
        <v>907553.83491306717</v>
      </c>
      <c r="G19" s="56">
        <f>IF(SUM(F19*G3)-E19&gt;0,SUM(F19*G3)-E19,"")</f>
        <v>377116.484439147</v>
      </c>
      <c r="H19" s="57">
        <f>IF(G19="", "", G19*H3)</f>
        <v>22626.989066348819</v>
      </c>
      <c r="I19" s="12">
        <v>1000</v>
      </c>
    </row>
    <row r="21" spans="1:9">
      <c r="G21" s="58"/>
    </row>
  </sheetData>
  <sheetProtection algorithmName="SHA-512" hashValue="nHGv7Y7o9gqjAuZXnKygZmgYHxyV3upzFk5bU2AniPgCK3do69NBqWtJyyqYtGfPxsKRkQwabf4UBQUeH9S+sg==" saltValue="sdbCFAbAGz63fmsSnocOUw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CBCC-C499-4ECB-B140-F5C15AFFD195}">
  <dimension ref="A1:I19"/>
  <sheetViews>
    <sheetView zoomScaleNormal="100" workbookViewId="0">
      <selection activeCell="I5" sqref="I5:I19"/>
    </sheetView>
  </sheetViews>
  <sheetFormatPr defaultColWidth="8.875" defaultRowHeight="13.9"/>
  <cols>
    <col min="1" max="2" width="8.875" style="60"/>
    <col min="3" max="6" width="20.625" style="60" customWidth="1"/>
    <col min="7" max="7" width="20.625" style="61" customWidth="1"/>
    <col min="8" max="9" width="20.625" style="60" customWidth="1"/>
    <col min="10" max="16384" width="8.875" style="60"/>
  </cols>
  <sheetData>
    <row r="1" spans="1:9" ht="36" customHeight="1" thickBot="1">
      <c r="A1" s="92" t="s">
        <v>37</v>
      </c>
      <c r="B1" s="92"/>
      <c r="C1" s="92"/>
      <c r="D1" s="92"/>
      <c r="E1" s="92"/>
      <c r="F1" s="92"/>
      <c r="G1" s="92"/>
      <c r="H1" s="92"/>
      <c r="I1" s="92"/>
    </row>
    <row r="2" spans="1:9" ht="21.95" customHeight="1">
      <c r="A2" s="44"/>
      <c r="B2" s="44"/>
      <c r="C2" s="93" t="s">
        <v>27</v>
      </c>
      <c r="D2" s="94"/>
      <c r="E2" s="95"/>
      <c r="F2" s="44"/>
      <c r="G2" s="71" t="s">
        <v>28</v>
      </c>
      <c r="H2" s="70" t="s">
        <v>29</v>
      </c>
      <c r="I2" s="43"/>
    </row>
    <row r="3" spans="1:9" ht="20.45" thickBot="1">
      <c r="A3" s="44"/>
      <c r="B3" s="44"/>
      <c r="C3" s="96"/>
      <c r="D3" s="97"/>
      <c r="E3" s="98"/>
      <c r="F3" s="44"/>
      <c r="G3" s="4"/>
      <c r="H3" s="9"/>
      <c r="I3" s="43"/>
    </row>
    <row r="4" spans="1:9" ht="28.15">
      <c r="A4" s="45" t="s">
        <v>16</v>
      </c>
      <c r="B4" s="45" t="s">
        <v>17</v>
      </c>
      <c r="C4" s="46" t="s">
        <v>30</v>
      </c>
      <c r="D4" s="47" t="s">
        <v>31</v>
      </c>
      <c r="E4" s="48" t="s">
        <v>32</v>
      </c>
      <c r="F4" s="45" t="s">
        <v>33</v>
      </c>
      <c r="G4" s="49" t="s">
        <v>34</v>
      </c>
      <c r="H4" s="50" t="s">
        <v>35</v>
      </c>
      <c r="I4" s="51" t="s">
        <v>36</v>
      </c>
    </row>
    <row r="5" spans="1:9">
      <c r="A5" s="52">
        <f ca="1">YEAR(TODAY())</f>
        <v>2025</v>
      </c>
      <c r="B5" s="52">
        <f>Summary!B7</f>
        <v>43</v>
      </c>
      <c r="C5" s="5"/>
      <c r="D5" s="2"/>
      <c r="E5" s="6"/>
      <c r="F5" s="10"/>
      <c r="G5" s="53" t="str">
        <f>IF(SUM(F5*G3)-E5&gt;0,SUM(F5*G3)-E5,"")</f>
        <v/>
      </c>
      <c r="H5" s="54" t="str">
        <f>IF(G5="", "", G5*H3)</f>
        <v/>
      </c>
      <c r="I5" s="11"/>
    </row>
    <row r="6" spans="1:9">
      <c r="A6" s="52">
        <f ca="1">A5+1</f>
        <v>2026</v>
      </c>
      <c r="B6" s="52">
        <f t="shared" ref="B6:B13" si="0">SUM(B5+1)</f>
        <v>44</v>
      </c>
      <c r="C6" s="5"/>
      <c r="D6" s="2"/>
      <c r="E6" s="6"/>
      <c r="F6" s="53">
        <f t="shared" ref="F6:F19" si="1">SUM(F5*1.03)</f>
        <v>0</v>
      </c>
      <c r="G6" s="53" t="str">
        <f>IF(SUM(F6*G3)-E6&gt;0,SUM(F6*G3)-E6,"")</f>
        <v/>
      </c>
      <c r="H6" s="54" t="str">
        <f>IF(G6="", "", G6*H3)</f>
        <v/>
      </c>
      <c r="I6" s="11"/>
    </row>
    <row r="7" spans="1:9">
      <c r="A7" s="52">
        <f t="shared" ref="A7:A19" ca="1" si="2">A6+1</f>
        <v>2027</v>
      </c>
      <c r="B7" s="52">
        <f t="shared" si="0"/>
        <v>45</v>
      </c>
      <c r="C7" s="5"/>
      <c r="D7" s="2"/>
      <c r="E7" s="6"/>
      <c r="F7" s="53">
        <f t="shared" si="1"/>
        <v>0</v>
      </c>
      <c r="G7" s="53" t="str">
        <f>IF(SUM(F7*G3)-E7&gt;0,SUM(F7*G3)-E7,"")</f>
        <v/>
      </c>
      <c r="H7" s="54" t="str">
        <f>IF(G7="", "", G7*H3)</f>
        <v/>
      </c>
      <c r="I7" s="11"/>
    </row>
    <row r="8" spans="1:9">
      <c r="A8" s="52">
        <f t="shared" ca="1" si="2"/>
        <v>2028</v>
      </c>
      <c r="B8" s="52">
        <f t="shared" si="0"/>
        <v>46</v>
      </c>
      <c r="C8" s="5"/>
      <c r="D8" s="2"/>
      <c r="E8" s="6"/>
      <c r="F8" s="53">
        <f t="shared" si="1"/>
        <v>0</v>
      </c>
      <c r="G8" s="53" t="str">
        <f>IF(SUM(F8*G3)-E8&gt;0,SUM(F8*G3)-E8,"")</f>
        <v/>
      </c>
      <c r="H8" s="54" t="str">
        <f>IF(G8="", "", G8*H3)</f>
        <v/>
      </c>
      <c r="I8" s="11"/>
    </row>
    <row r="9" spans="1:9">
      <c r="A9" s="52">
        <f t="shared" ca="1" si="2"/>
        <v>2029</v>
      </c>
      <c r="B9" s="52">
        <f t="shared" si="0"/>
        <v>47</v>
      </c>
      <c r="C9" s="5"/>
      <c r="D9" s="2"/>
      <c r="E9" s="6"/>
      <c r="F9" s="53">
        <f t="shared" si="1"/>
        <v>0</v>
      </c>
      <c r="G9" s="53" t="str">
        <f>IF(SUM(F9*G3)-E9&gt;0,SUM(F9*G3)-E9,"")</f>
        <v/>
      </c>
      <c r="H9" s="54" t="str">
        <f>IF(G9="", "", G9*H3)</f>
        <v/>
      </c>
      <c r="I9" s="11"/>
    </row>
    <row r="10" spans="1:9">
      <c r="A10" s="52">
        <f t="shared" ca="1" si="2"/>
        <v>2030</v>
      </c>
      <c r="B10" s="52">
        <f t="shared" si="0"/>
        <v>48</v>
      </c>
      <c r="C10" s="5"/>
      <c r="D10" s="2"/>
      <c r="E10" s="6"/>
      <c r="F10" s="53">
        <f t="shared" si="1"/>
        <v>0</v>
      </c>
      <c r="G10" s="53" t="str">
        <f>IF(SUM(F10*G3)-E10&gt;0,SUM(F10*G3)-E10,"")</f>
        <v/>
      </c>
      <c r="H10" s="54" t="str">
        <f>IF(G10="", "", G10*H3)</f>
        <v/>
      </c>
      <c r="I10" s="11"/>
    </row>
    <row r="11" spans="1:9">
      <c r="A11" s="52">
        <f t="shared" ca="1" si="2"/>
        <v>2031</v>
      </c>
      <c r="B11" s="52">
        <f t="shared" si="0"/>
        <v>49</v>
      </c>
      <c r="C11" s="5"/>
      <c r="D11" s="2"/>
      <c r="E11" s="6"/>
      <c r="F11" s="53">
        <f t="shared" si="1"/>
        <v>0</v>
      </c>
      <c r="G11" s="53" t="str">
        <f>IF(SUM(F11*G3)-E11&gt;0,SUM(F11*G3)-E11,"")</f>
        <v/>
      </c>
      <c r="H11" s="54" t="str">
        <f>IF(G11="", "", G11*H3)</f>
        <v/>
      </c>
      <c r="I11" s="11"/>
    </row>
    <row r="12" spans="1:9">
      <c r="A12" s="52">
        <f t="shared" ca="1" si="2"/>
        <v>2032</v>
      </c>
      <c r="B12" s="52">
        <f t="shared" si="0"/>
        <v>50</v>
      </c>
      <c r="C12" s="5"/>
      <c r="D12" s="2"/>
      <c r="E12" s="6"/>
      <c r="F12" s="53">
        <f t="shared" si="1"/>
        <v>0</v>
      </c>
      <c r="G12" s="53" t="str">
        <f>IF(SUM(F12*G3)-E12&gt;0,SUM(F12*G3)-E12,"")</f>
        <v/>
      </c>
      <c r="H12" s="54" t="str">
        <f>IF(G12="", "", G12*H3)</f>
        <v/>
      </c>
      <c r="I12" s="11"/>
    </row>
    <row r="13" spans="1:9">
      <c r="A13" s="52">
        <f t="shared" ca="1" si="2"/>
        <v>2033</v>
      </c>
      <c r="B13" s="52">
        <f t="shared" si="0"/>
        <v>51</v>
      </c>
      <c r="C13" s="5"/>
      <c r="D13" s="2"/>
      <c r="E13" s="6"/>
      <c r="F13" s="53">
        <f t="shared" si="1"/>
        <v>0</v>
      </c>
      <c r="G13" s="53" t="str">
        <f>IF(SUM(F13*G3)-E13&gt;0,SUM(F13*G3)-E13,"")</f>
        <v/>
      </c>
      <c r="H13" s="54" t="str">
        <f>IF(G13="", "", G13*H3)</f>
        <v/>
      </c>
      <c r="I13" s="11"/>
    </row>
    <row r="14" spans="1:9">
      <c r="A14" s="52">
        <f t="shared" ca="1" si="2"/>
        <v>2034</v>
      </c>
      <c r="B14" s="52">
        <f>SUM(B13+1)</f>
        <v>52</v>
      </c>
      <c r="C14" s="5"/>
      <c r="D14" s="2"/>
      <c r="E14" s="6"/>
      <c r="F14" s="53">
        <f t="shared" si="1"/>
        <v>0</v>
      </c>
      <c r="G14" s="53" t="str">
        <f>IF(SUM(F14*G3)-E14&gt;0,SUM(F14*G3)-E14,"")</f>
        <v/>
      </c>
      <c r="H14" s="54" t="str">
        <f>IF(G14="", "", G14*H3)</f>
        <v/>
      </c>
      <c r="I14" s="11"/>
    </row>
    <row r="15" spans="1:9">
      <c r="A15" s="52">
        <f t="shared" ca="1" si="2"/>
        <v>2035</v>
      </c>
      <c r="B15" s="52">
        <f>SUM(B14+1)</f>
        <v>53</v>
      </c>
      <c r="C15" s="5"/>
      <c r="D15" s="2"/>
      <c r="E15" s="6"/>
      <c r="F15" s="53">
        <f t="shared" si="1"/>
        <v>0</v>
      </c>
      <c r="G15" s="53" t="str">
        <f>IF(SUM(F15*G3)-E15&gt;0,SUM(F15*G3)-E15,"")</f>
        <v/>
      </c>
      <c r="H15" s="54" t="str">
        <f>IF(G15="", "", G15*H3)</f>
        <v/>
      </c>
      <c r="I15" s="11"/>
    </row>
    <row r="16" spans="1:9">
      <c r="A16" s="52">
        <f t="shared" ca="1" si="2"/>
        <v>2036</v>
      </c>
      <c r="B16" s="52">
        <f t="shared" ref="B16:B19" si="3">SUM(B15+1)</f>
        <v>54</v>
      </c>
      <c r="C16" s="5"/>
      <c r="D16" s="2"/>
      <c r="E16" s="6"/>
      <c r="F16" s="53">
        <f t="shared" si="1"/>
        <v>0</v>
      </c>
      <c r="G16" s="53" t="str">
        <f>IF(SUM(F16*G3)-E16&gt;0,SUM(F16*G3)-E16,"")</f>
        <v/>
      </c>
      <c r="H16" s="54" t="str">
        <f>IF(G16="", "", G16*H3)</f>
        <v/>
      </c>
      <c r="I16" s="11"/>
    </row>
    <row r="17" spans="1:9">
      <c r="A17" s="52">
        <f t="shared" ca="1" si="2"/>
        <v>2037</v>
      </c>
      <c r="B17" s="52">
        <f t="shared" si="3"/>
        <v>55</v>
      </c>
      <c r="C17" s="5"/>
      <c r="D17" s="2"/>
      <c r="E17" s="6"/>
      <c r="F17" s="53">
        <f t="shared" si="1"/>
        <v>0</v>
      </c>
      <c r="G17" s="53" t="str">
        <f>IF(SUM(F17*G3)-E17&gt;0,SUM(F17*G3)-E17,"")</f>
        <v/>
      </c>
      <c r="H17" s="54" t="str">
        <f>IF(G17="", "", G17*H3)</f>
        <v/>
      </c>
      <c r="I17" s="11"/>
    </row>
    <row r="18" spans="1:9">
      <c r="A18" s="52">
        <f t="shared" ca="1" si="2"/>
        <v>2038</v>
      </c>
      <c r="B18" s="52">
        <f t="shared" si="3"/>
        <v>56</v>
      </c>
      <c r="C18" s="5"/>
      <c r="D18" s="2"/>
      <c r="E18" s="6"/>
      <c r="F18" s="53">
        <f t="shared" si="1"/>
        <v>0</v>
      </c>
      <c r="G18" s="53" t="str">
        <f>IF(SUM(F18*G3)-E18&gt;0,SUM(F18*G3)-E18,"")</f>
        <v/>
      </c>
      <c r="H18" s="54" t="str">
        <f>IF(G18="", "", G18*H3)</f>
        <v/>
      </c>
      <c r="I18" s="11"/>
    </row>
    <row r="19" spans="1:9" ht="14.1" thickBot="1">
      <c r="A19" s="55">
        <f t="shared" ca="1" si="2"/>
        <v>2039</v>
      </c>
      <c r="B19" s="55">
        <f t="shared" si="3"/>
        <v>57</v>
      </c>
      <c r="C19" s="7"/>
      <c r="D19" s="3"/>
      <c r="E19" s="8"/>
      <c r="F19" s="56">
        <f t="shared" si="1"/>
        <v>0</v>
      </c>
      <c r="G19" s="56" t="str">
        <f>IF(SUM(F19*G3)-E19&gt;0,SUM(F19*G3)-E19,"")</f>
        <v/>
      </c>
      <c r="H19" s="57" t="str">
        <f>IF(G19="", "", G19*H3)</f>
        <v/>
      </c>
      <c r="I19" s="12"/>
    </row>
  </sheetData>
  <sheetProtection algorithmName="SHA-512" hashValue="tCazH2G29dpGPl6tpv59NHLoIfSovWVcbxiGRWGUa63W7Y9/tVLjRibIYgGS6TL12XZX3B2wXF+ZRpbcOFnwIQ==" saltValue="dm/e5HqwMqQSJWowvCP1Bw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F14C-2105-42AC-880F-96BC0FCD0C13}">
  <dimension ref="A1:I19"/>
  <sheetViews>
    <sheetView zoomScaleNormal="100" workbookViewId="0">
      <selection activeCell="I5" sqref="I5:I19"/>
    </sheetView>
  </sheetViews>
  <sheetFormatPr defaultColWidth="8.875" defaultRowHeight="13.9"/>
  <cols>
    <col min="1" max="2" width="8.875" style="60"/>
    <col min="3" max="6" width="20.625" style="60" customWidth="1"/>
    <col min="7" max="7" width="20.625" style="61" customWidth="1"/>
    <col min="8" max="9" width="20.625" style="60" customWidth="1"/>
    <col min="10" max="16384" width="8.875" style="60"/>
  </cols>
  <sheetData>
    <row r="1" spans="1:9" ht="36" customHeight="1" thickBot="1">
      <c r="A1" s="92" t="s">
        <v>20</v>
      </c>
      <c r="B1" s="92"/>
      <c r="C1" s="92"/>
      <c r="D1" s="92"/>
      <c r="E1" s="92"/>
      <c r="F1" s="92"/>
      <c r="G1" s="92"/>
      <c r="H1" s="92"/>
      <c r="I1" s="92"/>
    </row>
    <row r="2" spans="1:9" ht="21.95" customHeight="1">
      <c r="A2" s="44"/>
      <c r="B2" s="44"/>
      <c r="C2" s="93" t="s">
        <v>27</v>
      </c>
      <c r="D2" s="94"/>
      <c r="E2" s="95"/>
      <c r="F2" s="44"/>
      <c r="G2" s="71" t="s">
        <v>28</v>
      </c>
      <c r="H2" s="70" t="s">
        <v>29</v>
      </c>
      <c r="I2" s="43"/>
    </row>
    <row r="3" spans="1:9" ht="20.45" thickBot="1">
      <c r="A3" s="44"/>
      <c r="B3" s="44"/>
      <c r="C3" s="96"/>
      <c r="D3" s="97"/>
      <c r="E3" s="98"/>
      <c r="F3" s="44"/>
      <c r="G3" s="4"/>
      <c r="H3" s="9"/>
      <c r="I3" s="43"/>
    </row>
    <row r="4" spans="1:9" ht="28.15">
      <c r="A4" s="45" t="s">
        <v>16</v>
      </c>
      <c r="B4" s="45" t="s">
        <v>17</v>
      </c>
      <c r="C4" s="46" t="s">
        <v>30</v>
      </c>
      <c r="D4" s="47" t="s">
        <v>31</v>
      </c>
      <c r="E4" s="48" t="s">
        <v>32</v>
      </c>
      <c r="F4" s="45" t="s">
        <v>33</v>
      </c>
      <c r="G4" s="49" t="s">
        <v>34</v>
      </c>
      <c r="H4" s="50" t="s">
        <v>35</v>
      </c>
      <c r="I4" s="51" t="s">
        <v>36</v>
      </c>
    </row>
    <row r="5" spans="1:9">
      <c r="A5" s="52">
        <f ca="1">YEAR(TODAY())</f>
        <v>2025</v>
      </c>
      <c r="B5" s="52">
        <f>Summary!B7</f>
        <v>43</v>
      </c>
      <c r="C5" s="5"/>
      <c r="D5" s="2"/>
      <c r="E5" s="6"/>
      <c r="F5" s="10"/>
      <c r="G5" s="53" t="str">
        <f>IF(SUM(F5*G3)-E5&gt;0,SUM(F5*G3)-E5,"")</f>
        <v/>
      </c>
      <c r="H5" s="54" t="str">
        <f>IF(G5="", "", G5*H3)</f>
        <v/>
      </c>
      <c r="I5" s="11"/>
    </row>
    <row r="6" spans="1:9">
      <c r="A6" s="52">
        <f ca="1">A5+1</f>
        <v>2026</v>
      </c>
      <c r="B6" s="52">
        <f t="shared" ref="B6:B13" si="0">SUM(B5+1)</f>
        <v>44</v>
      </c>
      <c r="C6" s="5"/>
      <c r="D6" s="2"/>
      <c r="E6" s="6"/>
      <c r="F6" s="53">
        <f t="shared" ref="F6:F19" si="1">SUM(F5*1.03)</f>
        <v>0</v>
      </c>
      <c r="G6" s="53" t="str">
        <f>IF(SUM(F6*G3)-E6&gt;0,SUM(F6*G3)-E6,"")</f>
        <v/>
      </c>
      <c r="H6" s="54" t="str">
        <f>IF(G6="", "", G6*H3)</f>
        <v/>
      </c>
      <c r="I6" s="11"/>
    </row>
    <row r="7" spans="1:9">
      <c r="A7" s="52">
        <f t="shared" ref="A7:A19" ca="1" si="2">A6+1</f>
        <v>2027</v>
      </c>
      <c r="B7" s="52">
        <f t="shared" si="0"/>
        <v>45</v>
      </c>
      <c r="C7" s="5"/>
      <c r="D7" s="2"/>
      <c r="E7" s="6"/>
      <c r="F7" s="53">
        <f t="shared" si="1"/>
        <v>0</v>
      </c>
      <c r="G7" s="53" t="str">
        <f>IF(SUM(F7*G3)-E7&gt;0,SUM(F7*G3)-E7,"")</f>
        <v/>
      </c>
      <c r="H7" s="54" t="str">
        <f>IF(G7="", "", G7*H3)</f>
        <v/>
      </c>
      <c r="I7" s="11"/>
    </row>
    <row r="8" spans="1:9">
      <c r="A8" s="52">
        <f t="shared" ca="1" si="2"/>
        <v>2028</v>
      </c>
      <c r="B8" s="52">
        <f t="shared" si="0"/>
        <v>46</v>
      </c>
      <c r="C8" s="5"/>
      <c r="D8" s="2"/>
      <c r="E8" s="6"/>
      <c r="F8" s="53">
        <f t="shared" si="1"/>
        <v>0</v>
      </c>
      <c r="G8" s="53" t="str">
        <f>IF(SUM(F8*G3)-E8&gt;0,SUM(F8*G3)-E8,"")</f>
        <v/>
      </c>
      <c r="H8" s="54" t="str">
        <f>IF(G8="", "", G8*H3)</f>
        <v/>
      </c>
      <c r="I8" s="11"/>
    </row>
    <row r="9" spans="1:9">
      <c r="A9" s="52">
        <f t="shared" ca="1" si="2"/>
        <v>2029</v>
      </c>
      <c r="B9" s="52">
        <f t="shared" si="0"/>
        <v>47</v>
      </c>
      <c r="C9" s="5"/>
      <c r="D9" s="2"/>
      <c r="E9" s="6"/>
      <c r="F9" s="53">
        <f t="shared" si="1"/>
        <v>0</v>
      </c>
      <c r="G9" s="53" t="str">
        <f>IF(SUM(F9*G3)-E9&gt;0,SUM(F9*G3)-E9,"")</f>
        <v/>
      </c>
      <c r="H9" s="54" t="str">
        <f>IF(G9="", "", G9*H3)</f>
        <v/>
      </c>
      <c r="I9" s="11"/>
    </row>
    <row r="10" spans="1:9">
      <c r="A10" s="52">
        <f t="shared" ca="1" si="2"/>
        <v>2030</v>
      </c>
      <c r="B10" s="52">
        <f t="shared" si="0"/>
        <v>48</v>
      </c>
      <c r="C10" s="5"/>
      <c r="D10" s="2"/>
      <c r="E10" s="6"/>
      <c r="F10" s="53">
        <f t="shared" si="1"/>
        <v>0</v>
      </c>
      <c r="G10" s="53" t="str">
        <f>IF(SUM(F10*G3)-E10&gt;0,SUM(F10*G3)-E10,"")</f>
        <v/>
      </c>
      <c r="H10" s="54" t="str">
        <f>IF(G10="", "", G10*H3)</f>
        <v/>
      </c>
      <c r="I10" s="11"/>
    </row>
    <row r="11" spans="1:9">
      <c r="A11" s="52">
        <f t="shared" ca="1" si="2"/>
        <v>2031</v>
      </c>
      <c r="B11" s="52">
        <f t="shared" si="0"/>
        <v>49</v>
      </c>
      <c r="C11" s="5"/>
      <c r="D11" s="2"/>
      <c r="E11" s="6"/>
      <c r="F11" s="53">
        <f t="shared" si="1"/>
        <v>0</v>
      </c>
      <c r="G11" s="53" t="str">
        <f>IF(SUM(F11*G3)-E11&gt;0,SUM(F11*G3)-E11,"")</f>
        <v/>
      </c>
      <c r="H11" s="54" t="str">
        <f>IF(G11="", "", G11*H3)</f>
        <v/>
      </c>
      <c r="I11" s="11"/>
    </row>
    <row r="12" spans="1:9">
      <c r="A12" s="52">
        <f t="shared" ca="1" si="2"/>
        <v>2032</v>
      </c>
      <c r="B12" s="52">
        <f t="shared" si="0"/>
        <v>50</v>
      </c>
      <c r="C12" s="5"/>
      <c r="D12" s="2"/>
      <c r="E12" s="6"/>
      <c r="F12" s="53">
        <f t="shared" si="1"/>
        <v>0</v>
      </c>
      <c r="G12" s="53" t="str">
        <f>IF(SUM(F12*G3)-E12&gt;0,SUM(F12*G3)-E12,"")</f>
        <v/>
      </c>
      <c r="H12" s="54" t="str">
        <f>IF(G12="", "", G12*H3)</f>
        <v/>
      </c>
      <c r="I12" s="11"/>
    </row>
    <row r="13" spans="1:9">
      <c r="A13" s="52">
        <f t="shared" ca="1" si="2"/>
        <v>2033</v>
      </c>
      <c r="B13" s="52">
        <f t="shared" si="0"/>
        <v>51</v>
      </c>
      <c r="C13" s="5"/>
      <c r="D13" s="2"/>
      <c r="E13" s="6"/>
      <c r="F13" s="53">
        <f t="shared" si="1"/>
        <v>0</v>
      </c>
      <c r="G13" s="53" t="str">
        <f>IF(SUM(F13*G3)-E13&gt;0,SUM(F13*G3)-E13,"")</f>
        <v/>
      </c>
      <c r="H13" s="54" t="str">
        <f>IF(G13="", "", G13*H3)</f>
        <v/>
      </c>
      <c r="I13" s="11"/>
    </row>
    <row r="14" spans="1:9">
      <c r="A14" s="52">
        <f t="shared" ca="1" si="2"/>
        <v>2034</v>
      </c>
      <c r="B14" s="52">
        <f>SUM(B13+1)</f>
        <v>52</v>
      </c>
      <c r="C14" s="5"/>
      <c r="D14" s="2"/>
      <c r="E14" s="6"/>
      <c r="F14" s="53">
        <f t="shared" si="1"/>
        <v>0</v>
      </c>
      <c r="G14" s="53" t="str">
        <f>IF(SUM(F14*G3)-E14&gt;0,SUM(F14*G3)-E14,"")</f>
        <v/>
      </c>
      <c r="H14" s="54" t="str">
        <f>IF(G14="", "", G14*H3)</f>
        <v/>
      </c>
      <c r="I14" s="11"/>
    </row>
    <row r="15" spans="1:9">
      <c r="A15" s="52">
        <f t="shared" ca="1" si="2"/>
        <v>2035</v>
      </c>
      <c r="B15" s="52">
        <f>SUM(B14+1)</f>
        <v>53</v>
      </c>
      <c r="C15" s="5"/>
      <c r="D15" s="2"/>
      <c r="E15" s="6"/>
      <c r="F15" s="53">
        <f t="shared" si="1"/>
        <v>0</v>
      </c>
      <c r="G15" s="53" t="str">
        <f>IF(SUM(F15*G3)-E15&gt;0,SUM(F15*G3)-E15,"")</f>
        <v/>
      </c>
      <c r="H15" s="54" t="str">
        <f>IF(G15="", "", G15*H3)</f>
        <v/>
      </c>
      <c r="I15" s="11"/>
    </row>
    <row r="16" spans="1:9">
      <c r="A16" s="52">
        <f t="shared" ca="1" si="2"/>
        <v>2036</v>
      </c>
      <c r="B16" s="52">
        <f t="shared" ref="B16:B19" si="3">SUM(B15+1)</f>
        <v>54</v>
      </c>
      <c r="C16" s="5"/>
      <c r="D16" s="2"/>
      <c r="E16" s="6"/>
      <c r="F16" s="53">
        <f t="shared" si="1"/>
        <v>0</v>
      </c>
      <c r="G16" s="53" t="str">
        <f>IF(SUM(F16*G3)-E16&gt;0,SUM(F16*G3)-E16,"")</f>
        <v/>
      </c>
      <c r="H16" s="54" t="str">
        <f>IF(G16="", "", G16*H3)</f>
        <v/>
      </c>
      <c r="I16" s="11"/>
    </row>
    <row r="17" spans="1:9">
      <c r="A17" s="52">
        <f t="shared" ca="1" si="2"/>
        <v>2037</v>
      </c>
      <c r="B17" s="52">
        <f t="shared" si="3"/>
        <v>55</v>
      </c>
      <c r="C17" s="5"/>
      <c r="D17" s="2"/>
      <c r="E17" s="6"/>
      <c r="F17" s="53">
        <f t="shared" si="1"/>
        <v>0</v>
      </c>
      <c r="G17" s="53" t="str">
        <f>IF(SUM(F17*G3)-E17&gt;0,SUM(F17*G3)-E17,"")</f>
        <v/>
      </c>
      <c r="H17" s="54" t="str">
        <f>IF(G17="", "", G17*H3)</f>
        <v/>
      </c>
      <c r="I17" s="11"/>
    </row>
    <row r="18" spans="1:9">
      <c r="A18" s="52">
        <f t="shared" ca="1" si="2"/>
        <v>2038</v>
      </c>
      <c r="B18" s="52">
        <f t="shared" si="3"/>
        <v>56</v>
      </c>
      <c r="C18" s="5"/>
      <c r="D18" s="2"/>
      <c r="E18" s="6"/>
      <c r="F18" s="53">
        <f t="shared" si="1"/>
        <v>0</v>
      </c>
      <c r="G18" s="53" t="str">
        <f>IF(SUM(F18*G3)-E18&gt;0,SUM(F18*G3)-E18,"")</f>
        <v/>
      </c>
      <c r="H18" s="54" t="str">
        <f>IF(G18="", "", G18*H3)</f>
        <v/>
      </c>
      <c r="I18" s="11"/>
    </row>
    <row r="19" spans="1:9" ht="14.1" thickBot="1">
      <c r="A19" s="55">
        <f t="shared" ca="1" si="2"/>
        <v>2039</v>
      </c>
      <c r="B19" s="55">
        <f t="shared" si="3"/>
        <v>57</v>
      </c>
      <c r="C19" s="7"/>
      <c r="D19" s="3"/>
      <c r="E19" s="8"/>
      <c r="F19" s="56">
        <f t="shared" si="1"/>
        <v>0</v>
      </c>
      <c r="G19" s="56" t="str">
        <f>IF(SUM(F19*G3)-E19&gt;0,SUM(F19*G3)-E19,"")</f>
        <v/>
      </c>
      <c r="H19" s="57" t="str">
        <f>IF(G19="", "", G19*H3)</f>
        <v/>
      </c>
      <c r="I19" s="12"/>
    </row>
  </sheetData>
  <sheetProtection algorithmName="SHA-512" hashValue="ialdnG+P6O547Mvwp5J2fd18ooktaidnjaSIY9xRU5EEXnU3jEn3DePgiuh3iQTFOZedZKwhUvJ5HKsYnN/Xjg==" saltValue="jYRO17DfxlVIRog6Ym73cg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85EF-A151-417A-83CB-F7EA8EDB725C}">
  <dimension ref="A1:I19"/>
  <sheetViews>
    <sheetView zoomScaleNormal="100" workbookViewId="0">
      <selection activeCell="I5" sqref="I5:I19"/>
    </sheetView>
  </sheetViews>
  <sheetFormatPr defaultColWidth="8.875" defaultRowHeight="13.9"/>
  <cols>
    <col min="1" max="2" width="8.875" style="60"/>
    <col min="3" max="6" width="20.625" style="60" customWidth="1"/>
    <col min="7" max="7" width="20.625" style="61" customWidth="1"/>
    <col min="8" max="9" width="20.625" style="60" customWidth="1"/>
    <col min="10" max="16384" width="8.875" style="60"/>
  </cols>
  <sheetData>
    <row r="1" spans="1:9" ht="36" customHeight="1" thickBot="1">
      <c r="A1" s="92" t="s">
        <v>21</v>
      </c>
      <c r="B1" s="92"/>
      <c r="C1" s="92"/>
      <c r="D1" s="92"/>
      <c r="E1" s="92"/>
      <c r="F1" s="92"/>
      <c r="G1" s="92"/>
      <c r="H1" s="92"/>
      <c r="I1" s="92"/>
    </row>
    <row r="2" spans="1:9" ht="21.95" customHeight="1">
      <c r="A2" s="44"/>
      <c r="B2" s="44"/>
      <c r="C2" s="93" t="s">
        <v>27</v>
      </c>
      <c r="D2" s="94"/>
      <c r="E2" s="95"/>
      <c r="F2" s="44"/>
      <c r="G2" s="71" t="s">
        <v>28</v>
      </c>
      <c r="H2" s="70" t="s">
        <v>29</v>
      </c>
      <c r="I2" s="43"/>
    </row>
    <row r="3" spans="1:9" ht="20.45" thickBot="1">
      <c r="A3" s="44"/>
      <c r="B3" s="44"/>
      <c r="C3" s="96"/>
      <c r="D3" s="97"/>
      <c r="E3" s="98"/>
      <c r="F3" s="44"/>
      <c r="G3" s="4"/>
      <c r="H3" s="9"/>
      <c r="I3" s="43"/>
    </row>
    <row r="4" spans="1:9" ht="28.15">
      <c r="A4" s="45" t="s">
        <v>16</v>
      </c>
      <c r="B4" s="45" t="s">
        <v>17</v>
      </c>
      <c r="C4" s="46" t="s">
        <v>30</v>
      </c>
      <c r="D4" s="47" t="s">
        <v>31</v>
      </c>
      <c r="E4" s="48" t="s">
        <v>32</v>
      </c>
      <c r="F4" s="45" t="s">
        <v>33</v>
      </c>
      <c r="G4" s="49" t="s">
        <v>34</v>
      </c>
      <c r="H4" s="50" t="s">
        <v>35</v>
      </c>
      <c r="I4" s="51" t="s">
        <v>36</v>
      </c>
    </row>
    <row r="5" spans="1:9">
      <c r="A5" s="52">
        <f ca="1">YEAR(TODAY())</f>
        <v>2025</v>
      </c>
      <c r="B5" s="52">
        <f>Summary!B7</f>
        <v>43</v>
      </c>
      <c r="C5" s="5"/>
      <c r="D5" s="2"/>
      <c r="E5" s="6"/>
      <c r="F5" s="10"/>
      <c r="G5" s="53" t="str">
        <f>IF(SUM(F5*G3)-E5&gt;0,SUM(F5*G3)-E5,"")</f>
        <v/>
      </c>
      <c r="H5" s="54" t="str">
        <f>IF(G5="", "", G5*H3)</f>
        <v/>
      </c>
      <c r="I5" s="11"/>
    </row>
    <row r="6" spans="1:9">
      <c r="A6" s="52">
        <f ca="1">A5+1</f>
        <v>2026</v>
      </c>
      <c r="B6" s="52">
        <f t="shared" ref="B6:B13" si="0">SUM(B5+1)</f>
        <v>44</v>
      </c>
      <c r="C6" s="5"/>
      <c r="D6" s="2"/>
      <c r="E6" s="6"/>
      <c r="F6" s="53">
        <f t="shared" ref="F6:F19" si="1">SUM(F5*1.03)</f>
        <v>0</v>
      </c>
      <c r="G6" s="53" t="str">
        <f>IF(SUM(F6*G3)-E6&gt;0,SUM(F6*G3)-E6,"")</f>
        <v/>
      </c>
      <c r="H6" s="54" t="str">
        <f>IF(G6="", "", G6*H3)</f>
        <v/>
      </c>
      <c r="I6" s="11"/>
    </row>
    <row r="7" spans="1:9">
      <c r="A7" s="52">
        <f t="shared" ref="A7:A19" ca="1" si="2">A6+1</f>
        <v>2027</v>
      </c>
      <c r="B7" s="52">
        <f t="shared" si="0"/>
        <v>45</v>
      </c>
      <c r="C7" s="5"/>
      <c r="D7" s="2"/>
      <c r="E7" s="6"/>
      <c r="F7" s="53">
        <f t="shared" si="1"/>
        <v>0</v>
      </c>
      <c r="G7" s="53" t="str">
        <f>IF(SUM(F7*G3)-E7&gt;0,SUM(F7*G3)-E7,"")</f>
        <v/>
      </c>
      <c r="H7" s="54" t="str">
        <f>IF(G7="", "", G7*H3)</f>
        <v/>
      </c>
      <c r="I7" s="11"/>
    </row>
    <row r="8" spans="1:9">
      <c r="A8" s="52">
        <f t="shared" ca="1" si="2"/>
        <v>2028</v>
      </c>
      <c r="B8" s="52">
        <f t="shared" si="0"/>
        <v>46</v>
      </c>
      <c r="C8" s="5"/>
      <c r="D8" s="2"/>
      <c r="E8" s="6"/>
      <c r="F8" s="53">
        <f t="shared" si="1"/>
        <v>0</v>
      </c>
      <c r="G8" s="53" t="str">
        <f>IF(SUM(F8*G3)-E8&gt;0,SUM(F8*G3)-E8,"")</f>
        <v/>
      </c>
      <c r="H8" s="54" t="str">
        <f>IF(G8="", "", G8*H3)</f>
        <v/>
      </c>
      <c r="I8" s="11"/>
    </row>
    <row r="9" spans="1:9">
      <c r="A9" s="52">
        <f t="shared" ca="1" si="2"/>
        <v>2029</v>
      </c>
      <c r="B9" s="52">
        <f t="shared" si="0"/>
        <v>47</v>
      </c>
      <c r="C9" s="5"/>
      <c r="D9" s="2"/>
      <c r="E9" s="6"/>
      <c r="F9" s="53">
        <f t="shared" si="1"/>
        <v>0</v>
      </c>
      <c r="G9" s="53" t="str">
        <f>IF(SUM(F9*G3)-E9&gt;0,SUM(F9*G3)-E9,"")</f>
        <v/>
      </c>
      <c r="H9" s="54" t="str">
        <f>IF(G9="", "", G9*H3)</f>
        <v/>
      </c>
      <c r="I9" s="11"/>
    </row>
    <row r="10" spans="1:9">
      <c r="A10" s="52">
        <f t="shared" ca="1" si="2"/>
        <v>2030</v>
      </c>
      <c r="B10" s="52">
        <f t="shared" si="0"/>
        <v>48</v>
      </c>
      <c r="C10" s="5"/>
      <c r="D10" s="2"/>
      <c r="E10" s="6"/>
      <c r="F10" s="53">
        <f t="shared" si="1"/>
        <v>0</v>
      </c>
      <c r="G10" s="53" t="str">
        <f>IF(SUM(F10*G3)-E10&gt;0,SUM(F10*G3)-E10,"")</f>
        <v/>
      </c>
      <c r="H10" s="54" t="str">
        <f>IF(G10="", "", G10*H3)</f>
        <v/>
      </c>
      <c r="I10" s="11"/>
    </row>
    <row r="11" spans="1:9">
      <c r="A11" s="52">
        <f t="shared" ca="1" si="2"/>
        <v>2031</v>
      </c>
      <c r="B11" s="52">
        <f t="shared" si="0"/>
        <v>49</v>
      </c>
      <c r="C11" s="5"/>
      <c r="D11" s="2"/>
      <c r="E11" s="6"/>
      <c r="F11" s="53">
        <f t="shared" si="1"/>
        <v>0</v>
      </c>
      <c r="G11" s="53" t="str">
        <f>IF(SUM(F11*G3)-E11&gt;0,SUM(F11*G3)-E11,"")</f>
        <v/>
      </c>
      <c r="H11" s="54" t="str">
        <f>IF(G11="", "", G11*H3)</f>
        <v/>
      </c>
      <c r="I11" s="11"/>
    </row>
    <row r="12" spans="1:9">
      <c r="A12" s="52">
        <f t="shared" ca="1" si="2"/>
        <v>2032</v>
      </c>
      <c r="B12" s="52">
        <f t="shared" si="0"/>
        <v>50</v>
      </c>
      <c r="C12" s="5"/>
      <c r="D12" s="2"/>
      <c r="E12" s="6"/>
      <c r="F12" s="53">
        <f t="shared" si="1"/>
        <v>0</v>
      </c>
      <c r="G12" s="53" t="str">
        <f>IF(SUM(F12*G3)-E12&gt;0,SUM(F12*G3)-E12,"")</f>
        <v/>
      </c>
      <c r="H12" s="54" t="str">
        <f>IF(G12="", "", G12*H3)</f>
        <v/>
      </c>
      <c r="I12" s="11"/>
    </row>
    <row r="13" spans="1:9">
      <c r="A13" s="52">
        <f t="shared" ca="1" si="2"/>
        <v>2033</v>
      </c>
      <c r="B13" s="52">
        <f t="shared" si="0"/>
        <v>51</v>
      </c>
      <c r="C13" s="5"/>
      <c r="D13" s="2"/>
      <c r="E13" s="6"/>
      <c r="F13" s="53">
        <f t="shared" si="1"/>
        <v>0</v>
      </c>
      <c r="G13" s="53" t="str">
        <f>IF(SUM(F13*G3)-E13&gt;0,SUM(F13*G3)-E13,"")</f>
        <v/>
      </c>
      <c r="H13" s="54" t="str">
        <f>IF(G13="", "", G13*H3)</f>
        <v/>
      </c>
      <c r="I13" s="11"/>
    </row>
    <row r="14" spans="1:9">
      <c r="A14" s="52">
        <f t="shared" ca="1" si="2"/>
        <v>2034</v>
      </c>
      <c r="B14" s="52">
        <f>SUM(B13+1)</f>
        <v>52</v>
      </c>
      <c r="C14" s="5"/>
      <c r="D14" s="2"/>
      <c r="E14" s="6"/>
      <c r="F14" s="53">
        <f t="shared" si="1"/>
        <v>0</v>
      </c>
      <c r="G14" s="53" t="str">
        <f>IF(SUM(F14*G3)-E14&gt;0,SUM(F14*G3)-E14,"")</f>
        <v/>
      </c>
      <c r="H14" s="54" t="str">
        <f>IF(G14="", "", G14*H3)</f>
        <v/>
      </c>
      <c r="I14" s="11"/>
    </row>
    <row r="15" spans="1:9">
      <c r="A15" s="52">
        <f t="shared" ca="1" si="2"/>
        <v>2035</v>
      </c>
      <c r="B15" s="52">
        <f>SUM(B14+1)</f>
        <v>53</v>
      </c>
      <c r="C15" s="5"/>
      <c r="D15" s="2"/>
      <c r="E15" s="6"/>
      <c r="F15" s="53">
        <f t="shared" si="1"/>
        <v>0</v>
      </c>
      <c r="G15" s="53" t="str">
        <f>IF(SUM(F15*G3)-E15&gt;0,SUM(F15*G3)-E15,"")</f>
        <v/>
      </c>
      <c r="H15" s="54" t="str">
        <f>IF(G15="", "", G15*H3)</f>
        <v/>
      </c>
      <c r="I15" s="11"/>
    </row>
    <row r="16" spans="1:9">
      <c r="A16" s="52">
        <f t="shared" ca="1" si="2"/>
        <v>2036</v>
      </c>
      <c r="B16" s="52">
        <f t="shared" ref="B16:B19" si="3">SUM(B15+1)</f>
        <v>54</v>
      </c>
      <c r="C16" s="5"/>
      <c r="D16" s="2"/>
      <c r="E16" s="6"/>
      <c r="F16" s="53">
        <f t="shared" si="1"/>
        <v>0</v>
      </c>
      <c r="G16" s="53" t="str">
        <f>IF(SUM(F16*G3)-E16&gt;0,SUM(F16*G3)-E16,"")</f>
        <v/>
      </c>
      <c r="H16" s="54" t="str">
        <f>IF(G16="", "", G16*H3)</f>
        <v/>
      </c>
      <c r="I16" s="11"/>
    </row>
    <row r="17" spans="1:9">
      <c r="A17" s="52">
        <f t="shared" ca="1" si="2"/>
        <v>2037</v>
      </c>
      <c r="B17" s="52">
        <f t="shared" si="3"/>
        <v>55</v>
      </c>
      <c r="C17" s="5"/>
      <c r="D17" s="2"/>
      <c r="E17" s="6"/>
      <c r="F17" s="53">
        <f t="shared" si="1"/>
        <v>0</v>
      </c>
      <c r="G17" s="53" t="str">
        <f>IF(SUM(F17*G3)-E17&gt;0,SUM(F17*G3)-E17,"")</f>
        <v/>
      </c>
      <c r="H17" s="54" t="str">
        <f>IF(G17="", "", G17*H3)</f>
        <v/>
      </c>
      <c r="I17" s="11"/>
    </row>
    <row r="18" spans="1:9">
      <c r="A18" s="52">
        <f t="shared" ca="1" si="2"/>
        <v>2038</v>
      </c>
      <c r="B18" s="52">
        <f t="shared" si="3"/>
        <v>56</v>
      </c>
      <c r="C18" s="5"/>
      <c r="D18" s="2"/>
      <c r="E18" s="6"/>
      <c r="F18" s="53">
        <f t="shared" si="1"/>
        <v>0</v>
      </c>
      <c r="G18" s="53" t="str">
        <f>IF(SUM(F18*G3)-E18&gt;0,SUM(F18*G3)-E18,"")</f>
        <v/>
      </c>
      <c r="H18" s="54" t="str">
        <f>IF(G18="", "", G18*H3)</f>
        <v/>
      </c>
      <c r="I18" s="11"/>
    </row>
    <row r="19" spans="1:9" ht="14.1" thickBot="1">
      <c r="A19" s="55">
        <f t="shared" ca="1" si="2"/>
        <v>2039</v>
      </c>
      <c r="B19" s="55">
        <f t="shared" si="3"/>
        <v>57</v>
      </c>
      <c r="C19" s="7"/>
      <c r="D19" s="3"/>
      <c r="E19" s="8"/>
      <c r="F19" s="56">
        <f t="shared" si="1"/>
        <v>0</v>
      </c>
      <c r="G19" s="56" t="str">
        <f>IF(SUM(F19*G3)-E19&gt;0,SUM(F19*G3)-E19,"")</f>
        <v/>
      </c>
      <c r="H19" s="57" t="str">
        <f>IF(G19="", "", G19*H3)</f>
        <v/>
      </c>
      <c r="I19" s="12"/>
    </row>
  </sheetData>
  <sheetProtection algorithmName="SHA-512" hashValue="Wpx461cDqHsjleW4BwS02Vkusg0WFZD6TQz0a4n6uDnz1m/vE1lhFTEEd2/iS0ixUUncZW2Pcn7/UABor3GiOw==" saltValue="8b45oZUPnQz2SYW66ik37Q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0F9B-39B0-4B48-8A80-E4DAB076436E}">
  <dimension ref="A1:I19"/>
  <sheetViews>
    <sheetView topLeftCell="B1" zoomScaleNormal="100" workbookViewId="0">
      <selection activeCell="E24" sqref="E24"/>
    </sheetView>
  </sheetViews>
  <sheetFormatPr defaultColWidth="8.875" defaultRowHeight="13.9"/>
  <cols>
    <col min="1" max="2" width="8.875" style="60"/>
    <col min="3" max="6" width="20.625" style="60" customWidth="1"/>
    <col min="7" max="7" width="20.625" style="61" customWidth="1"/>
    <col min="8" max="9" width="20.625" style="60" customWidth="1"/>
    <col min="10" max="16384" width="8.875" style="60"/>
  </cols>
  <sheetData>
    <row r="1" spans="1:9" ht="36" customHeight="1" thickBot="1">
      <c r="A1" s="92" t="s">
        <v>22</v>
      </c>
      <c r="B1" s="92"/>
      <c r="C1" s="92"/>
      <c r="D1" s="92"/>
      <c r="E1" s="92"/>
      <c r="F1" s="92"/>
      <c r="G1" s="92"/>
      <c r="H1" s="92"/>
      <c r="I1" s="92"/>
    </row>
    <row r="2" spans="1:9" ht="21.95" customHeight="1">
      <c r="A2" s="44"/>
      <c r="B2" s="44"/>
      <c r="C2" s="93" t="s">
        <v>27</v>
      </c>
      <c r="D2" s="94"/>
      <c r="E2" s="95"/>
      <c r="F2" s="44"/>
      <c r="G2" s="71" t="s">
        <v>28</v>
      </c>
      <c r="H2" s="70" t="s">
        <v>29</v>
      </c>
      <c r="I2" s="43"/>
    </row>
    <row r="3" spans="1:9" ht="20.45" thickBot="1">
      <c r="A3" s="44"/>
      <c r="B3" s="44"/>
      <c r="C3" s="96"/>
      <c r="D3" s="97"/>
      <c r="E3" s="98"/>
      <c r="F3" s="44"/>
      <c r="G3" s="4"/>
      <c r="H3" s="9"/>
      <c r="I3" s="43"/>
    </row>
    <row r="4" spans="1:9" ht="28.15">
      <c r="A4" s="45" t="s">
        <v>16</v>
      </c>
      <c r="B4" s="45" t="s">
        <v>17</v>
      </c>
      <c r="C4" s="46" t="s">
        <v>30</v>
      </c>
      <c r="D4" s="47" t="s">
        <v>31</v>
      </c>
      <c r="E4" s="48" t="s">
        <v>32</v>
      </c>
      <c r="F4" s="45" t="s">
        <v>33</v>
      </c>
      <c r="G4" s="49" t="s">
        <v>34</v>
      </c>
      <c r="H4" s="50" t="s">
        <v>35</v>
      </c>
      <c r="I4" s="51" t="s">
        <v>36</v>
      </c>
    </row>
    <row r="5" spans="1:9">
      <c r="A5" s="52">
        <f ca="1">YEAR(TODAY())</f>
        <v>2025</v>
      </c>
      <c r="B5" s="52">
        <f>Summary!B7</f>
        <v>43</v>
      </c>
      <c r="C5" s="5"/>
      <c r="D5" s="2"/>
      <c r="E5" s="6"/>
      <c r="F5" s="10"/>
      <c r="G5" s="53" t="str">
        <f>IF(SUM(F5*G3)-E5&gt;0,SUM(F5*G3)-E5,"")</f>
        <v/>
      </c>
      <c r="H5" s="54" t="str">
        <f>IF(G5="", "", G5*H3)</f>
        <v/>
      </c>
      <c r="I5" s="11"/>
    </row>
    <row r="6" spans="1:9">
      <c r="A6" s="52">
        <f ca="1">A5+1</f>
        <v>2026</v>
      </c>
      <c r="B6" s="52">
        <f t="shared" ref="B6:B13" si="0">SUM(B5+1)</f>
        <v>44</v>
      </c>
      <c r="C6" s="5"/>
      <c r="D6" s="2"/>
      <c r="E6" s="6"/>
      <c r="F6" s="53">
        <f t="shared" ref="F6:F19" si="1">SUM(F5*1.03)</f>
        <v>0</v>
      </c>
      <c r="G6" s="53" t="str">
        <f>IF(SUM(F6*G3)-E6&gt;0,SUM(F6*G3)-E6,"")</f>
        <v/>
      </c>
      <c r="H6" s="54" t="str">
        <f>IF(G6="", "", G6*H3)</f>
        <v/>
      </c>
      <c r="I6" s="11"/>
    </row>
    <row r="7" spans="1:9">
      <c r="A7" s="52">
        <f t="shared" ref="A7:A19" ca="1" si="2">A6+1</f>
        <v>2027</v>
      </c>
      <c r="B7" s="52">
        <f t="shared" si="0"/>
        <v>45</v>
      </c>
      <c r="C7" s="5"/>
      <c r="D7" s="2"/>
      <c r="E7" s="6"/>
      <c r="F7" s="53">
        <f t="shared" si="1"/>
        <v>0</v>
      </c>
      <c r="G7" s="53" t="str">
        <f>IF(SUM(F7*G3)-E7&gt;0,SUM(F7*G3)-E7,"")</f>
        <v/>
      </c>
      <c r="H7" s="54" t="str">
        <f>IF(G7="", "", G7*H3)</f>
        <v/>
      </c>
      <c r="I7" s="11"/>
    </row>
    <row r="8" spans="1:9">
      <c r="A8" s="52">
        <f t="shared" ca="1" si="2"/>
        <v>2028</v>
      </c>
      <c r="B8" s="52">
        <f t="shared" si="0"/>
        <v>46</v>
      </c>
      <c r="C8" s="5"/>
      <c r="D8" s="2"/>
      <c r="E8" s="6"/>
      <c r="F8" s="53">
        <f t="shared" si="1"/>
        <v>0</v>
      </c>
      <c r="G8" s="53" t="str">
        <f>IF(SUM(F8*G3)-E8&gt;0,SUM(F8*G3)-E8,"")</f>
        <v/>
      </c>
      <c r="H8" s="54" t="str">
        <f>IF(G8="", "", G8*H3)</f>
        <v/>
      </c>
      <c r="I8" s="11"/>
    </row>
    <row r="9" spans="1:9">
      <c r="A9" s="52">
        <f t="shared" ca="1" si="2"/>
        <v>2029</v>
      </c>
      <c r="B9" s="52">
        <f t="shared" si="0"/>
        <v>47</v>
      </c>
      <c r="C9" s="5"/>
      <c r="D9" s="2"/>
      <c r="E9" s="6"/>
      <c r="F9" s="53">
        <f t="shared" si="1"/>
        <v>0</v>
      </c>
      <c r="G9" s="53" t="str">
        <f>IF(SUM(F9*G3)-E9&gt;0,SUM(F9*G3)-E9,"")</f>
        <v/>
      </c>
      <c r="H9" s="54" t="str">
        <f>IF(G9="", "", G9*H3)</f>
        <v/>
      </c>
      <c r="I9" s="11"/>
    </row>
    <row r="10" spans="1:9">
      <c r="A10" s="52">
        <f t="shared" ca="1" si="2"/>
        <v>2030</v>
      </c>
      <c r="B10" s="52">
        <f t="shared" si="0"/>
        <v>48</v>
      </c>
      <c r="C10" s="5"/>
      <c r="D10" s="2"/>
      <c r="E10" s="6"/>
      <c r="F10" s="53">
        <f t="shared" si="1"/>
        <v>0</v>
      </c>
      <c r="G10" s="53" t="str">
        <f>IF(SUM(F10*G3)-E10&gt;0,SUM(F10*G3)-E10,"")</f>
        <v/>
      </c>
      <c r="H10" s="54" t="str">
        <f>IF(G10="", "", G10*H3)</f>
        <v/>
      </c>
      <c r="I10" s="11"/>
    </row>
    <row r="11" spans="1:9">
      <c r="A11" s="52">
        <f t="shared" ca="1" si="2"/>
        <v>2031</v>
      </c>
      <c r="B11" s="52">
        <f t="shared" si="0"/>
        <v>49</v>
      </c>
      <c r="C11" s="5"/>
      <c r="D11" s="2"/>
      <c r="E11" s="6"/>
      <c r="F11" s="53">
        <f t="shared" si="1"/>
        <v>0</v>
      </c>
      <c r="G11" s="53" t="str">
        <f>IF(SUM(F11*G3)-E11&gt;0,SUM(F11*G3)-E11,"")</f>
        <v/>
      </c>
      <c r="H11" s="54" t="str">
        <f>IF(G11="", "", G11*H3)</f>
        <v/>
      </c>
      <c r="I11" s="11"/>
    </row>
    <row r="12" spans="1:9">
      <c r="A12" s="52">
        <f t="shared" ca="1" si="2"/>
        <v>2032</v>
      </c>
      <c r="B12" s="52">
        <f t="shared" si="0"/>
        <v>50</v>
      </c>
      <c r="C12" s="5"/>
      <c r="D12" s="2"/>
      <c r="E12" s="6"/>
      <c r="F12" s="53">
        <f t="shared" si="1"/>
        <v>0</v>
      </c>
      <c r="G12" s="53" t="str">
        <f>IF(SUM(F12*G3)-E12&gt;0,SUM(F12*G3)-E12,"")</f>
        <v/>
      </c>
      <c r="H12" s="54" t="str">
        <f>IF(G12="", "", G12*H3)</f>
        <v/>
      </c>
      <c r="I12" s="11"/>
    </row>
    <row r="13" spans="1:9">
      <c r="A13" s="52">
        <f t="shared" ca="1" si="2"/>
        <v>2033</v>
      </c>
      <c r="B13" s="52">
        <f t="shared" si="0"/>
        <v>51</v>
      </c>
      <c r="C13" s="5"/>
      <c r="D13" s="2"/>
      <c r="E13" s="6"/>
      <c r="F13" s="53">
        <f t="shared" si="1"/>
        <v>0</v>
      </c>
      <c r="G13" s="53" t="str">
        <f>IF(SUM(F13*G3)-E13&gt;0,SUM(F13*G3)-E13,"")</f>
        <v/>
      </c>
      <c r="H13" s="54" t="str">
        <f>IF(G13="", "", G13*H3)</f>
        <v/>
      </c>
      <c r="I13" s="11"/>
    </row>
    <row r="14" spans="1:9">
      <c r="A14" s="52">
        <f t="shared" ca="1" si="2"/>
        <v>2034</v>
      </c>
      <c r="B14" s="52">
        <f>SUM(B13+1)</f>
        <v>52</v>
      </c>
      <c r="C14" s="5"/>
      <c r="D14" s="2"/>
      <c r="E14" s="6"/>
      <c r="F14" s="53">
        <f t="shared" si="1"/>
        <v>0</v>
      </c>
      <c r="G14" s="53" t="str">
        <f>IF(SUM(F14*G3)-E14&gt;0,SUM(F14*G3)-E14,"")</f>
        <v/>
      </c>
      <c r="H14" s="54" t="str">
        <f>IF(G14="", "", G14*H3)</f>
        <v/>
      </c>
      <c r="I14" s="11"/>
    </row>
    <row r="15" spans="1:9">
      <c r="A15" s="52">
        <f t="shared" ca="1" si="2"/>
        <v>2035</v>
      </c>
      <c r="B15" s="52">
        <f>SUM(B14+1)</f>
        <v>53</v>
      </c>
      <c r="C15" s="5"/>
      <c r="D15" s="2"/>
      <c r="E15" s="6"/>
      <c r="F15" s="53">
        <f t="shared" si="1"/>
        <v>0</v>
      </c>
      <c r="G15" s="53" t="str">
        <f>IF(SUM(F15*G3)-E15&gt;0,SUM(F15*G3)-E15,"")</f>
        <v/>
      </c>
      <c r="H15" s="54" t="str">
        <f>IF(G15="", "", G15*H3)</f>
        <v/>
      </c>
      <c r="I15" s="11"/>
    </row>
    <row r="16" spans="1:9">
      <c r="A16" s="52">
        <f t="shared" ca="1" si="2"/>
        <v>2036</v>
      </c>
      <c r="B16" s="52">
        <f t="shared" ref="B16:B19" si="3">SUM(B15+1)</f>
        <v>54</v>
      </c>
      <c r="C16" s="5"/>
      <c r="D16" s="2"/>
      <c r="E16" s="6"/>
      <c r="F16" s="53">
        <f t="shared" si="1"/>
        <v>0</v>
      </c>
      <c r="G16" s="53" t="str">
        <f>IF(SUM(F16*G3)-E16&gt;0,SUM(F16*G3)-E16,"")</f>
        <v/>
      </c>
      <c r="H16" s="54" t="str">
        <f>IF(G16="", "", G16*H3)</f>
        <v/>
      </c>
      <c r="I16" s="11"/>
    </row>
    <row r="17" spans="1:9">
      <c r="A17" s="52">
        <f t="shared" ca="1" si="2"/>
        <v>2037</v>
      </c>
      <c r="B17" s="52">
        <f t="shared" si="3"/>
        <v>55</v>
      </c>
      <c r="C17" s="5"/>
      <c r="D17" s="2"/>
      <c r="E17" s="6"/>
      <c r="F17" s="53">
        <f t="shared" si="1"/>
        <v>0</v>
      </c>
      <c r="G17" s="53" t="str">
        <f>IF(SUM(F17*G3)-E17&gt;0,SUM(F17*G3)-E17,"")</f>
        <v/>
      </c>
      <c r="H17" s="54" t="str">
        <f>IF(G17="", "", G17*H3)</f>
        <v/>
      </c>
      <c r="I17" s="11"/>
    </row>
    <row r="18" spans="1:9">
      <c r="A18" s="52">
        <f t="shared" ca="1" si="2"/>
        <v>2038</v>
      </c>
      <c r="B18" s="52">
        <f t="shared" si="3"/>
        <v>56</v>
      </c>
      <c r="C18" s="5"/>
      <c r="D18" s="2"/>
      <c r="E18" s="6"/>
      <c r="F18" s="53">
        <f t="shared" si="1"/>
        <v>0</v>
      </c>
      <c r="G18" s="53" t="str">
        <f>IF(SUM(F18*G3)-E18&gt;0,SUM(F18*G3)-E18,"")</f>
        <v/>
      </c>
      <c r="H18" s="54" t="str">
        <f>IF(G18="", "", G18*H3)</f>
        <v/>
      </c>
      <c r="I18" s="11"/>
    </row>
    <row r="19" spans="1:9" ht="14.1" thickBot="1">
      <c r="A19" s="55">
        <f t="shared" ca="1" si="2"/>
        <v>2039</v>
      </c>
      <c r="B19" s="55">
        <f t="shared" si="3"/>
        <v>57</v>
      </c>
      <c r="C19" s="7"/>
      <c r="D19" s="3"/>
      <c r="E19" s="8"/>
      <c r="F19" s="56">
        <f t="shared" si="1"/>
        <v>0</v>
      </c>
      <c r="G19" s="56" t="str">
        <f>IF(SUM(F19*G3)-E19&gt;0,SUM(F19*G3)-E19,"")</f>
        <v/>
      </c>
      <c r="H19" s="57" t="str">
        <f>IF(G19="", "", G19*H3)</f>
        <v/>
      </c>
      <c r="I19" s="12"/>
    </row>
  </sheetData>
  <sheetProtection algorithmName="SHA-512" hashValue="hRlo1pFenmfG8wHdMwfOAiMP2tgwBnCOrcU+raeitNR6ur/gMp3DUpnSfAsQUXOotu5atfWfmnw/j2cBTTl2hQ==" saltValue="hDdYMj9gwA+Eiq2ZbLwz/g==" spinCount="100000" sheet="1" objects="1" scenarios="1"/>
  <mergeCells count="2">
    <mergeCell ref="A1:I1"/>
    <mergeCell ref="C2:E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8" ma:contentTypeDescription="Create a new document." ma:contentTypeScope="" ma:versionID="fa8abd07b37dab948b4f2f79cdb8d927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8ab5bfcf8003304c827215f43a7e9827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7962335-9e62-497e-b7f0-0d7bd0b1cfdd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6353e-95da-4d8b-990b-69c46cc33aa3">
      <Terms xmlns="http://schemas.microsoft.com/office/infopath/2007/PartnerControls"/>
    </lcf76f155ced4ddcb4097134ff3c332f>
    <TaxCatchAll xmlns="422f085c-aa9f-40f8-8401-fe18128fcce6" xsi:nil="true"/>
    <SharedWithUsers xmlns="422f085c-aa9f-40f8-8401-fe18128fcce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C86B35-4FD2-4822-91F2-184A1FED2147}"/>
</file>

<file path=customXml/itemProps2.xml><?xml version="1.0" encoding="utf-8"?>
<ds:datastoreItem xmlns:ds="http://schemas.openxmlformats.org/officeDocument/2006/customXml" ds:itemID="{41939315-60F4-48CC-9751-A024994C2E19}"/>
</file>

<file path=customXml/itemProps3.xml><?xml version="1.0" encoding="utf-8"?>
<ds:datastoreItem xmlns:ds="http://schemas.openxmlformats.org/officeDocument/2006/customXml" ds:itemID="{6FF152C2-9B8C-4A9C-8557-DF8EB4821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 Pare</dc:creator>
  <cp:keywords/>
  <dc:description/>
  <cp:lastModifiedBy>Isabelle Azzopardi</cp:lastModifiedBy>
  <cp:revision/>
  <dcterms:created xsi:type="dcterms:W3CDTF">2018-12-30T09:46:58Z</dcterms:created>
  <dcterms:modified xsi:type="dcterms:W3CDTF">2025-01-31T16:17:30Z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  <property fmtid="{D5CDD505-2E9C-101B-9397-08002B2CF9AE}" pid="4" name="Order">
    <vt:r8>2728000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